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etanovak\Desktop\Kroměříž sochy\"/>
    </mc:Choice>
  </mc:AlternateContent>
  <xr:revisionPtr revIDLastSave="0" documentId="13_ncr:1_{277EF8FB-23CF-4743-9C3D-DF9B31FF4E02}" xr6:coauthVersionLast="47" xr6:coauthVersionMax="47" xr10:uidLastSave="{00000000-0000-0000-0000-000000000000}"/>
  <bookViews>
    <workbookView xWindow="-120" yWindow="-120" windowWidth="29040" windowHeight="15840" tabRatio="719" xr2:uid="{00000000-000D-0000-FFFF-FFFF00000000}"/>
  </bookViews>
  <sheets>
    <sheet name="Rekapitulace stavby" sheetId="1" r:id="rId1"/>
    <sheet name="1-1 Restaurování" sheetId="2" r:id="rId2"/>
    <sheet name="2 - 1 Lešení" sheetId="23" r:id="rId3"/>
    <sheet name="2 -2 VRN" sheetId="31" r:id="rId4"/>
    <sheet name="Pokyny pro vyplnění" sheetId="32" r:id="rId5"/>
  </sheets>
  <definedNames>
    <definedName name="_xlnm._FilterDatabase" localSheetId="1" hidden="1">'1-1 Restaurování'!$B$87:$J$123</definedName>
    <definedName name="_xlnm._FilterDatabase" localSheetId="3" hidden="1">'2 -2 VRN'!$C$89:$J$113</definedName>
    <definedName name="_xlnm.Print_Titles" localSheetId="1">'1-1 Restaurování'!$87:$87</definedName>
    <definedName name="_xlnm.Print_Titles" localSheetId="2">'2 - 1 Lešení'!#REF!</definedName>
    <definedName name="_xlnm.Print_Titles" localSheetId="3">'2 -2 VRN'!$89:$89</definedName>
    <definedName name="_xlnm.Print_Titles" localSheetId="0">'Rekapitulace stavby'!$52:$52</definedName>
    <definedName name="_xlnm.Print_Area" localSheetId="1">'1-1 Restaurování'!$B$4:$I$41,'1-1 Restaurování'!$B$47:$I$67,'1-1 Restaurování'!$B$73:$J$123</definedName>
    <definedName name="_xlnm.Print_Area" localSheetId="2">'2 - 1 Lešení'!$A$46:$J$67,'2 - 1 Lešení'!$A$3:$J$42,'2 - 1 Lešení'!$A$71:$J$107</definedName>
    <definedName name="_xlnm.Print_Area" localSheetId="3">'2 -2 VRN'!$C$4:$J$41,'2 -2 VRN'!$C$47:$J$69,'2 -2 VRN'!$C$75:$J$113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9" i="31" l="1"/>
  <c r="H96" i="31" s="1"/>
  <c r="J102" i="31"/>
  <c r="J100" i="31"/>
  <c r="G98" i="23"/>
  <c r="G94" i="23" s="1"/>
  <c r="I94" i="23" s="1"/>
  <c r="G93" i="23"/>
  <c r="G90" i="23" s="1"/>
  <c r="I90" i="23" s="1"/>
  <c r="BK89" i="23"/>
  <c r="T89" i="23"/>
  <c r="R89" i="23"/>
  <c r="P89" i="23"/>
  <c r="E81" i="23"/>
  <c r="E58" i="23"/>
  <c r="E56" i="23"/>
  <c r="D54" i="23"/>
  <c r="I39" i="23"/>
  <c r="I38" i="23"/>
  <c r="I37" i="23"/>
  <c r="I26" i="23"/>
  <c r="D26" i="23"/>
  <c r="I59" i="23" s="1"/>
  <c r="I25" i="23"/>
  <c r="I20" i="23"/>
  <c r="D20" i="23"/>
  <c r="E84" i="23" s="1"/>
  <c r="I19" i="23"/>
  <c r="I14" i="23"/>
  <c r="I56" i="23" s="1"/>
  <c r="D7" i="23"/>
  <c r="D75" i="23" s="1"/>
  <c r="I123" i="2"/>
  <c r="I122" i="2"/>
  <c r="I121" i="2"/>
  <c r="I120" i="2"/>
  <c r="I119" i="2"/>
  <c r="I118" i="2"/>
  <c r="I117" i="2"/>
  <c r="I116" i="2"/>
  <c r="I115" i="2"/>
  <c r="I114" i="2"/>
  <c r="I113" i="2"/>
  <c r="I112" i="2"/>
  <c r="I110" i="2"/>
  <c r="I109" i="2"/>
  <c r="I108" i="2"/>
  <c r="I107" i="2"/>
  <c r="I106" i="2"/>
  <c r="I105" i="2"/>
  <c r="I104" i="2"/>
  <c r="I103" i="2"/>
  <c r="I102" i="2"/>
  <c r="I101" i="2"/>
  <c r="J96" i="31" l="1"/>
  <c r="G99" i="23"/>
  <c r="I99" i="23" s="1"/>
  <c r="G105" i="23"/>
  <c r="I105" i="23" s="1"/>
  <c r="G101" i="23"/>
  <c r="I101" i="23" s="1"/>
  <c r="G103" i="23"/>
  <c r="I103" i="23" s="1"/>
  <c r="I88" i="23" s="1"/>
  <c r="I64" i="23" s="1"/>
  <c r="E59" i="23"/>
  <c r="I81" i="23"/>
  <c r="I84" i="23"/>
  <c r="D50" i="23"/>
  <c r="I111" i="2"/>
  <c r="I100" i="2"/>
  <c r="I65" i="23" l="1"/>
  <c r="I87" i="23"/>
  <c r="I32" i="23" s="1"/>
  <c r="AG58" i="1" s="1"/>
  <c r="I63" i="23" l="1"/>
  <c r="E35" i="23" s="1"/>
  <c r="I35" i="23" s="1"/>
  <c r="I36" i="23"/>
  <c r="I41" i="23" s="1"/>
  <c r="AN58" i="1" s="1"/>
  <c r="J39" i="31" l="1"/>
  <c r="J38" i="31"/>
  <c r="AY59" i="1" s="1"/>
  <c r="J37" i="31"/>
  <c r="AX59" i="1" s="1"/>
  <c r="F86" i="31"/>
  <c r="F84" i="31"/>
  <c r="E82" i="31"/>
  <c r="F58" i="31"/>
  <c r="F56" i="31"/>
  <c r="E54" i="31"/>
  <c r="J26" i="31"/>
  <c r="E26" i="31"/>
  <c r="J59" i="31" s="1"/>
  <c r="J25" i="31"/>
  <c r="J20" i="31"/>
  <c r="E20" i="31"/>
  <c r="F87" i="31" s="1"/>
  <c r="J19" i="31"/>
  <c r="J14" i="31"/>
  <c r="J84" i="31" s="1"/>
  <c r="E7" i="31"/>
  <c r="E78" i="31" s="1"/>
  <c r="AY58" i="1"/>
  <c r="AX58" i="1"/>
  <c r="I39" i="2"/>
  <c r="I38" i="2"/>
  <c r="AY56" i="1" s="1"/>
  <c r="I37" i="2"/>
  <c r="AX56" i="1" s="1"/>
  <c r="E82" i="2"/>
  <c r="E58" i="2"/>
  <c r="E56" i="2"/>
  <c r="D54" i="2"/>
  <c r="I26" i="2"/>
  <c r="D26" i="2"/>
  <c r="I85" i="2" s="1"/>
  <c r="I25" i="2"/>
  <c r="I20" i="2"/>
  <c r="D20" i="2"/>
  <c r="E85" i="2" s="1"/>
  <c r="I19" i="2"/>
  <c r="I14" i="2"/>
  <c r="I82" i="2" s="1"/>
  <c r="D7" i="2"/>
  <c r="D76" i="2" s="1"/>
  <c r="L50" i="1"/>
  <c r="AM50" i="1"/>
  <c r="AM49" i="1"/>
  <c r="L49" i="1"/>
  <c r="AM47" i="1"/>
  <c r="L45" i="1"/>
  <c r="I95" i="2"/>
  <c r="I94" i="2"/>
  <c r="I91" i="2"/>
  <c r="I97" i="2"/>
  <c r="J92" i="31"/>
  <c r="J91" i="31" s="1"/>
  <c r="J64" i="31" s="1"/>
  <c r="I90" i="2"/>
  <c r="I98" i="2"/>
  <c r="I93" i="2"/>
  <c r="J109" i="31"/>
  <c r="I99" i="2"/>
  <c r="I92" i="2"/>
  <c r="J106" i="31"/>
  <c r="J105" i="31" s="1"/>
  <c r="J66" i="31" s="1"/>
  <c r="J112" i="31"/>
  <c r="J111" i="31" s="1"/>
  <c r="J68" i="31" s="1"/>
  <c r="J94" i="31"/>
  <c r="J93" i="31" s="1"/>
  <c r="J65" i="31" s="1"/>
  <c r="I96" i="2"/>
  <c r="J108" i="31" l="1"/>
  <c r="J67" i="31" s="1"/>
  <c r="I89" i="2"/>
  <c r="I66" i="2"/>
  <c r="I65" i="2"/>
  <c r="F59" i="31"/>
  <c r="J87" i="31"/>
  <c r="E50" i="31"/>
  <c r="J56" i="31"/>
  <c r="I59" i="2"/>
  <c r="E59" i="2"/>
  <c r="D50" i="2"/>
  <c r="I56" i="2"/>
  <c r="BC58" i="1"/>
  <c r="AS57" i="1"/>
  <c r="BD58" i="1"/>
  <c r="BB58" i="1"/>
  <c r="F39" i="31"/>
  <c r="BD59" i="1" s="1"/>
  <c r="BB56" i="1"/>
  <c r="AW58" i="1"/>
  <c r="BD56" i="1"/>
  <c r="BA58" i="1"/>
  <c r="AW59" i="1"/>
  <c r="BA59" i="1"/>
  <c r="AS55" i="1"/>
  <c r="AS54" i="1" s="1"/>
  <c r="F37" i="31"/>
  <c r="BB59" i="1" s="1"/>
  <c r="F38" i="31"/>
  <c r="BC59" i="1" s="1"/>
  <c r="BC56" i="1"/>
  <c r="J90" i="31" l="1"/>
  <c r="I64" i="2"/>
  <c r="I88" i="2"/>
  <c r="AU59" i="1"/>
  <c r="AV56" i="1"/>
  <c r="AV58" i="1"/>
  <c r="AT58" i="1" s="1"/>
  <c r="AZ58" i="1"/>
  <c r="AZ56" i="1"/>
  <c r="AU58" i="1" l="1"/>
  <c r="AU57" i="1" s="1"/>
  <c r="J63" i="31"/>
  <c r="I63" i="2"/>
  <c r="AU56" i="1"/>
  <c r="BA55" i="1"/>
  <c r="AW55" i="1" s="1"/>
  <c r="BD57" i="1"/>
  <c r="BB57" i="1"/>
  <c r="AX57" i="1" s="1"/>
  <c r="BD55" i="1"/>
  <c r="BC57" i="1"/>
  <c r="AY57" i="1" s="1"/>
  <c r="BA57" i="1"/>
  <c r="AW57" i="1" s="1"/>
  <c r="BC55" i="1"/>
  <c r="AY55" i="1" s="1"/>
  <c r="BB55" i="1"/>
  <c r="AX55" i="1" s="1"/>
  <c r="J32" i="31" l="1"/>
  <c r="AU55" i="1"/>
  <c r="AU54" i="1" s="1"/>
  <c r="BD54" i="1"/>
  <c r="W33" i="1" s="1"/>
  <c r="BC54" i="1"/>
  <c r="W32" i="1" s="1"/>
  <c r="BA54" i="1"/>
  <c r="AW54" i="1" s="1"/>
  <c r="BB54" i="1"/>
  <c r="W31" i="1" s="1"/>
  <c r="AZ55" i="1"/>
  <c r="AV55" i="1" s="1"/>
  <c r="AT55" i="1" s="1"/>
  <c r="I32" i="2"/>
  <c r="AG59" i="1" l="1"/>
  <c r="AG57" i="1" s="1"/>
  <c r="F35" i="31"/>
  <c r="E36" i="2"/>
  <c r="AG56" i="1"/>
  <c r="AG55" i="1" s="1"/>
  <c r="W30" i="1" s="1"/>
  <c r="AK30" i="1" s="1"/>
  <c r="AY54" i="1"/>
  <c r="AX54" i="1"/>
  <c r="J35" i="31" l="1"/>
  <c r="AZ59" i="1"/>
  <c r="AZ57" i="1" s="1"/>
  <c r="I36" i="2"/>
  <c r="BA56" i="1"/>
  <c r="W29" i="1"/>
  <c r="AK29" i="1" s="1"/>
  <c r="AG54" i="1"/>
  <c r="AK26" i="1" s="1"/>
  <c r="AV57" i="1" l="1"/>
  <c r="AT57" i="1" s="1"/>
  <c r="AZ54" i="1"/>
  <c r="AV54" i="1" s="1"/>
  <c r="AT54" i="1" s="1"/>
  <c r="AV59" i="1"/>
  <c r="AT59" i="1" s="1"/>
  <c r="J41" i="31"/>
  <c r="AN59" i="1" s="1"/>
  <c r="AN57" i="1" s="1"/>
  <c r="AW56" i="1"/>
  <c r="AT56" i="1" s="1"/>
  <c r="I41" i="2"/>
  <c r="AN56" i="1" s="1"/>
  <c r="AN55" i="1" s="1"/>
  <c r="AN54" i="1" l="1"/>
  <c r="AK35" i="1" s="1"/>
</calcChain>
</file>

<file path=xl/sharedStrings.xml><?xml version="1.0" encoding="utf-8"?>
<sst xmlns="http://schemas.openxmlformats.org/spreadsheetml/2006/main" count="1203" uniqueCount="429">
  <si>
    <t>Export Komplet</t>
  </si>
  <si>
    <t>VZ</t>
  </si>
  <si>
    <t>2.0</t>
  </si>
  <si>
    <t>ZAMOK</t>
  </si>
  <si>
    <t>False</t>
  </si>
  <si>
    <t>{3d769d56-7457-4ca2-b231-3090b399b13d}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</si>
  <si>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</si>
  <si>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</si>
  <si>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</si>
  <si>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</si>
  <si>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</si>
  <si>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</si>
  <si>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</si>
  <si>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</si>
  <si>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</si>
  <si>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</si>
  <si>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</si>
  <si>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</si>
  <si>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</si>
  <si>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</si>
  <si>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</si>
  <si>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</si>
  <si>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</si>
  <si>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</si>
  <si>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</si>
  <si>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</si>
  <si>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</si>
  <si>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</si>
  <si>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</si>
  <si>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</si>
  <si>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</si>
  <si>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</si>
  <si>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</si>
  <si>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</si>
  <si>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</si>
  <si>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</si>
  <si>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</si>
  <si>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</si>
  <si>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</si>
  <si>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</si>
  <si>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</si>
  <si>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</si>
  <si>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</si>
  <si>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</si>
  <si>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</si>
  <si>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</si>
  <si>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</si>
  <si>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</si>
  <si>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</si>
  <si>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</si>
  <si>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</si>
  <si>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</si>
  <si>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</si>
  <si>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</si>
  <si>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</si>
  <si>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</si>
  <si>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</si>
  <si>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</si>
  <si>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</si>
  <si>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</si>
  <si>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</si>
  <si>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</si>
  <si>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</si>
  <si>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</si>
  <si>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</si>
  <si>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</si>
  <si>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</si>
  <si>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</si>
  <si>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</si>
  <si>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</si>
  <si>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{e86f7307-120a-4914-bdd3-7c41f7e5aeb8}</t>
  </si>
  <si>
    <t>2</t>
  </si>
  <si>
    <t>Soupis</t>
  </si>
  <si>
    <t>{a76b2595-1e0b-46a8-b72b-376af11d2375}</t>
  </si>
  <si>
    <t>/</t>
  </si>
  <si>
    <t>1 - 1</t>
  </si>
  <si>
    <t>3</t>
  </si>
  <si>
    <t>{56c89472-7512-4ab2-ab42-6c07086382a6}</t>
  </si>
  <si>
    <t>4</t>
  </si>
  <si>
    <t>6</t>
  </si>
  <si>
    <t>8</t>
  </si>
  <si>
    <t>9</t>
  </si>
  <si>
    <t>10</t>
  </si>
  <si>
    <t>{029d7972-4947-4fd2-91a2-a4c0f699365c}</t>
  </si>
  <si>
    <t>{03c232ed-844e-4340-a1c6-4a7c1df9d380}</t>
  </si>
  <si>
    <t>2 - 1</t>
  </si>
  <si>
    <t>{6376bdc3-654f-4c3a-9d64-461af121e6f8}</t>
  </si>
  <si>
    <t>5</t>
  </si>
  <si>
    <t>7</t>
  </si>
  <si>
    <t>{73090bd2-118b-4206-9dbb-029ae42c369b}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</si>
  <si>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</si>
  <si>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</si>
  <si>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</si>
  <si>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</si>
  <si>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</si>
  <si>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</si>
  <si>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</si>
  <si>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</si>
  <si>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</si>
  <si>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</si>
  <si>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</si>
  <si>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</si>
  <si>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</si>
  <si>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</si>
  <si>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</si>
  <si>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</si>
  <si>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</si>
  <si>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K</t>
  </si>
  <si>
    <t>m2</t>
  </si>
  <si>
    <t>m</t>
  </si>
  <si>
    <t>Ostatní konstrukce a práce, bourání</t>
  </si>
  <si>
    <t>944511111</t>
  </si>
  <si>
    <t>944511211</t>
  </si>
  <si>
    <t>944511811</t>
  </si>
  <si>
    <t>kpl</t>
  </si>
  <si>
    <t xml:space="preserve">    VRN4 - Inženýrská činnost</t>
  </si>
  <si>
    <t>VRN</t>
  </si>
  <si>
    <t>Vedlejší rozpočtové náklady</t>
  </si>
  <si>
    <t>VRN3</t>
  </si>
  <si>
    <t>Zařízení staveniště</t>
  </si>
  <si>
    <t>VRN4</t>
  </si>
  <si>
    <t>Inženýrská činnost</t>
  </si>
  <si>
    <t>VRN7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</si>
  <si>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</si>
  <si>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</si>
  <si>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</si>
  <si>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</si>
  <si>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</si>
  <si>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</si>
  <si>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</si>
  <si>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</si>
  <si>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</si>
  <si>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</si>
  <si>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</si>
  <si>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</si>
  <si>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</si>
  <si>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</si>
  <si>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</si>
  <si>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</si>
  <si>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</si>
  <si>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</si>
  <si>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</si>
  <si>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</si>
  <si>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</si>
  <si>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</si>
  <si>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</si>
  <si>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</si>
  <si>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</si>
  <si>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</si>
  <si>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</si>
  <si>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</si>
  <si>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</si>
  <si>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</si>
  <si>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</si>
  <si>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</si>
  <si>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</si>
  <si>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</si>
  <si>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</si>
  <si>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</si>
  <si>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</si>
  <si>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</si>
  <si>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</si>
  <si>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</si>
  <si>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</si>
  <si>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</si>
  <si>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</si>
  <si>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</si>
  <si>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</si>
  <si>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</si>
  <si>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</si>
  <si>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</si>
  <si>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</si>
  <si>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</si>
  <si>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</si>
  <si>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</si>
  <si>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</si>
  <si>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</si>
  <si>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</si>
  <si>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</si>
  <si>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</si>
  <si>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</si>
  <si>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</si>
  <si>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</si>
  <si>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</si>
  <si>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</si>
  <si>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</si>
  <si>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</si>
  <si>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</si>
  <si>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</si>
  <si>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</si>
  <si>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</si>
  <si>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</si>
  <si>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</si>
  <si>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</si>
  <si>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</si>
  <si>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</si>
  <si>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</si>
  <si>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</si>
  <si>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</si>
  <si>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</si>
  <si>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</si>
  <si>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</si>
  <si>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</si>
  <si>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</si>
  <si>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</si>
  <si>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</si>
  <si>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</si>
  <si>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</si>
  <si>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</si>
  <si>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</si>
  <si>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</si>
  <si>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</si>
  <si>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</si>
  <si>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</si>
  <si>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</si>
  <si>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</si>
  <si>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</si>
  <si>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</si>
  <si>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</si>
  <si>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</si>
  <si>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</si>
  <si>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</si>
  <si>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</si>
  <si>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</si>
  <si>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</si>
  <si>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</si>
  <si>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</si>
  <si>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</si>
  <si>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</si>
  <si>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</si>
  <si>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</si>
  <si>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</si>
  <si>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</si>
  <si>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</si>
  <si>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</si>
  <si>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</si>
  <si>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</si>
  <si>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</si>
  <si>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</si>
  <si>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</si>
  <si>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</si>
  <si>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</si>
  <si>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</si>
  <si>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</si>
  <si>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</si>
  <si>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</si>
  <si>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</si>
  <si>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</si>
  <si>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</si>
  <si>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</si>
  <si>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</si>
  <si>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</si>
  <si>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</si>
  <si>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</si>
  <si>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</si>
  <si>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</si>
  <si>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</si>
  <si>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</si>
  <si>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</si>
  <si>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</si>
  <si>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</si>
  <si>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</si>
  <si>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</si>
  <si>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</si>
  <si>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</si>
  <si>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</si>
  <si>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</si>
  <si>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</si>
  <si>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</si>
  <si>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</si>
  <si>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</si>
  <si>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</si>
  <si>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</si>
  <si>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</si>
  <si>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</si>
  <si>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</si>
  <si>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</si>
  <si>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</si>
  <si>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</si>
  <si>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</si>
  <si>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</si>
  <si>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</si>
  <si>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</si>
  <si>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</si>
  <si>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</si>
  <si>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</si>
  <si>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</si>
  <si>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</si>
  <si>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</si>
  <si>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</si>
  <si>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</si>
  <si>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</si>
  <si>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</si>
  <si>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</si>
  <si>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</si>
  <si>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</si>
  <si>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</si>
  <si>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</si>
  <si>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</si>
  <si>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</si>
  <si>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</si>
  <si>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</si>
  <si>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</si>
  <si>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</si>
  <si>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</si>
  <si>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</si>
  <si>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</si>
  <si>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</si>
  <si>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LEŠENÍ</t>
  </si>
  <si>
    <t>Město Kroměříž; Velké náměstí 115, 767 01 Kroměříž</t>
  </si>
  <si>
    <t>00287351</t>
  </si>
  <si>
    <t>CZ00287351</t>
  </si>
  <si>
    <t>Restaurování sousoší - UZNATELNÉ NÁKLADY</t>
  </si>
  <si>
    <t>Restaurování sousoší - NEUZNATELNÉ NÁKLADY</t>
  </si>
  <si>
    <t>Lešení</t>
  </si>
  <si>
    <t>Restaurování</t>
  </si>
  <si>
    <t>R001</t>
  </si>
  <si>
    <t>RESTAUROVÁNÍ SOCHY PANNY MARIE</t>
  </si>
  <si>
    <t>R001-001</t>
  </si>
  <si>
    <t>R001-002</t>
  </si>
  <si>
    <t>R001-003</t>
  </si>
  <si>
    <t>R001-004</t>
  </si>
  <si>
    <t>R001-005</t>
  </si>
  <si>
    <t>R001-006</t>
  </si>
  <si>
    <t>R001-007</t>
  </si>
  <si>
    <t>R001-008</t>
  </si>
  <si>
    <t>R001-009</t>
  </si>
  <si>
    <t>R001-010</t>
  </si>
  <si>
    <t>Prekonsolidace</t>
  </si>
  <si>
    <t>Čištění - biocidní ošetření</t>
  </si>
  <si>
    <t>Mechanické očištění včetně očištění regulovanou vodní parou</t>
  </si>
  <si>
    <t>Chemické ošištění</t>
  </si>
  <si>
    <t>Odstranění nevhodných vysprávek</t>
  </si>
  <si>
    <t>Konsolidace</t>
  </si>
  <si>
    <t>Plastická retuš</t>
  </si>
  <si>
    <t>Spárování</t>
  </si>
  <si>
    <t>Barevná retuš</t>
  </si>
  <si>
    <t>Hydrofobizace</t>
  </si>
  <si>
    <t>R002</t>
  </si>
  <si>
    <t xml:space="preserve">Odstranění nevhodných vysprávek </t>
  </si>
  <si>
    <t>R002-001</t>
  </si>
  <si>
    <t>R002-002</t>
  </si>
  <si>
    <t>R002-003</t>
  </si>
  <si>
    <t>R002-004</t>
  </si>
  <si>
    <t>R002-005</t>
  </si>
  <si>
    <t>R002-006</t>
  </si>
  <si>
    <t>R002-007</t>
  </si>
  <si>
    <t>R002-008</t>
  </si>
  <si>
    <t>R002-009</t>
  </si>
  <si>
    <t>R002-010</t>
  </si>
  <si>
    <t>R003</t>
  </si>
  <si>
    <t>RESTAUROVÁNÍ SOKLU</t>
  </si>
  <si>
    <t>R003-001</t>
  </si>
  <si>
    <t>R003-002</t>
  </si>
  <si>
    <t>R003-003</t>
  </si>
  <si>
    <t>R003-004</t>
  </si>
  <si>
    <t>R003-005</t>
  </si>
  <si>
    <t>R003-006</t>
  </si>
  <si>
    <t>R003-007</t>
  </si>
  <si>
    <t>R003-008</t>
  </si>
  <si>
    <t>R003-009</t>
  </si>
  <si>
    <t>R003-010</t>
  </si>
  <si>
    <t>R003-011</t>
  </si>
  <si>
    <t>R003-012</t>
  </si>
  <si>
    <t>Odstranění nevhodných vysprávek  a druhotného uvolněného spárování</t>
  </si>
  <si>
    <t>Restaurování kartuše</t>
  </si>
  <si>
    <t>R - vlastní</t>
  </si>
  <si>
    <t>RESTAUROVÁNÍ</t>
  </si>
  <si>
    <t>Kroměříž</t>
  </si>
  <si>
    <t>Město Kroměříž</t>
  </si>
  <si>
    <t>R001 - RESTAUROVÁNÍ SOCHY PANNY MARIE</t>
  </si>
  <si>
    <t>R003 - RESTAUROVÁNÍ SOKLU</t>
  </si>
  <si>
    <t>941111111</t>
  </si>
  <si>
    <t>941111211</t>
  </si>
  <si>
    <t>941111811</t>
  </si>
  <si>
    <t>https://podminky.urs.cz/item/CS_URS_2022_02/941111111</t>
  </si>
  <si>
    <t>(3,5+3,5+3+3)*6</t>
  </si>
  <si>
    <t>URS 2022-2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</si>
  <si>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</si>
  <si>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</si>
  <si>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</si>
  <si>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</si>
  <si>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</si>
  <si>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</si>
  <si>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https://podminky.urs.cz/item/CS_URS_2022_02/944511811</t>
  </si>
  <si>
    <t>https://podminky.urs.cz/item/CS_URS_2022_02/941111211</t>
  </si>
  <si>
    <t>cca 4 měsíce</t>
  </si>
  <si>
    <t>78*120</t>
  </si>
  <si>
    <t>https://podminky.urs.cz/item/CS_URS_2022_02/941111811</t>
  </si>
  <si>
    <t>https://podminky.urs.cz/item/CS_URS_2022_02/944511111</t>
  </si>
  <si>
    <t>https://podminky.urs.cz/item/CS_URS_2022_02/944511211</t>
  </si>
  <si>
    <t>9 - Ostatní konstrukce a práce, bourání</t>
  </si>
  <si>
    <t>2 - 2</t>
  </si>
  <si>
    <t>OST001</t>
  </si>
  <si>
    <t>Závěrečné restaurátorské zprávy</t>
  </si>
  <si>
    <t>033103000</t>
  </si>
  <si>
    <t>Připojení energií</t>
  </si>
  <si>
    <t>https://podminky.urs.cz/item/CS_URS_2022_02/033103000</t>
  </si>
  <si>
    <t>034103000</t>
  </si>
  <si>
    <t>Oplocení staveniště</t>
  </si>
  <si>
    <t>výška 2 m</t>
  </si>
  <si>
    <t>8,5+8,5+8,5+8,5</t>
  </si>
  <si>
    <t>https://podminky.urs.cz/item/CS_URS_2022_02/034103000</t>
  </si>
  <si>
    <t>034503000</t>
  </si>
  <si>
    <t>Informační tabule na staveništi</t>
  </si>
  <si>
    <t>https://podminky.urs.cz/item/CS_URS_2022_02/034503000</t>
  </si>
  <si>
    <t>035002000</t>
  </si>
  <si>
    <t>Pronájmy ploch, objektů</t>
  </si>
  <si>
    <t>https://podminky.urs.cz/item/CS_URS_2022_02/035002000</t>
  </si>
  <si>
    <t>Zábory</t>
  </si>
  <si>
    <t>045002000</t>
  </si>
  <si>
    <t>Kompletační a koordinační činnost</t>
  </si>
  <si>
    <t>https://podminky.urs.cz/item/CS_URS_2022_02/045002000</t>
  </si>
  <si>
    <t>Provozní vlivy</t>
  </si>
  <si>
    <t>070001000</t>
  </si>
  <si>
    <t>https://podminky.urs.cz/item/CS_URS_2022_02/070001000</t>
  </si>
  <si>
    <t>VRN9</t>
  </si>
  <si>
    <t>091404000</t>
  </si>
  <si>
    <t>Práce na památkovém objektu</t>
  </si>
  <si>
    <t>https://podminky.urs.cz/item/CS_URS_2022_02/091404000</t>
  </si>
  <si>
    <t xml:space="preserve">    VRN9 - Ostatní náklady</t>
  </si>
  <si>
    <t xml:space="preserve">    VRN - Vedlejší rozpočtové náklady</t>
  </si>
  <si>
    <t xml:space="preserve">    VRN3 - Zařízení staveniště</t>
  </si>
  <si>
    <t xml:space="preserve">    VRN7 - Provozní vlivy</t>
  </si>
  <si>
    <t>Kroměříž - Restaurování SOUSOŠÍ KRISTA S PANNOU MARIÍ</t>
  </si>
  <si>
    <t>R002 - RESTAUROVÁNÍ SOCHY KRISTA</t>
  </si>
  <si>
    <t>RESTAUROVÁNÍ SOCHY KRISTA</t>
  </si>
  <si>
    <t>Odsolení (2 - 3 cykly)</t>
  </si>
  <si>
    <t>Sousoší Krista s Pannou Marií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</si>
</sst>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0" fillId="0" borderId="2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 wrapText="1"/>
    </xf>
    <xf numFmtId="0" fontId="32" fillId="0" borderId="1" xfId="1" applyFont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 vertical="center" wrapText="1"/>
    </xf>
    <xf numFmtId="167" fontId="20" fillId="0" borderId="32" xfId="0" applyNumberFormat="1" applyFont="1" applyBorder="1" applyAlignment="1">
      <alignment vertical="center"/>
    </xf>
    <xf numFmtId="4" fontId="20" fillId="2" borderId="32" xfId="0" applyNumberFormat="1" applyFont="1" applyFill="1" applyBorder="1" applyAlignment="1" applyProtection="1">
      <alignment vertical="center"/>
      <protection locked="0"/>
    </xf>
    <xf numFmtId="4" fontId="20" fillId="0" borderId="32" xfId="0" applyNumberFormat="1" applyFont="1" applyBorder="1" applyAlignment="1">
      <alignment vertical="center"/>
    </xf>
    <xf numFmtId="0" fontId="20" fillId="0" borderId="32" xfId="0" applyFont="1" applyBorder="1" applyAlignment="1">
      <alignment horizontal="right" vertical="center" wrapText="1"/>
    </xf>
    <xf numFmtId="4" fontId="20" fillId="0" borderId="1" xfId="0" applyNumberFormat="1" applyFont="1" applyBorder="1" applyAlignment="1" applyProtection="1">
      <alignment vertical="center"/>
      <protection locked="0"/>
    </xf>
    <xf numFmtId="0" fontId="8" fillId="0" borderId="33" xfId="0" applyFont="1" applyBorder="1"/>
    <xf numFmtId="0" fontId="20" fillId="0" borderId="27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center" wrapText="1"/>
    </xf>
    <xf numFmtId="0" fontId="7" fillId="0" borderId="0" xfId="0" applyFont="1"/>
    <xf numFmtId="0" fontId="7" fillId="0" borderId="0" xfId="0" applyFont="1" applyProtection="1">
      <protection locked="0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941111211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941111111" TargetMode="External"/><Relationship Id="rId1" Type="http://schemas.openxmlformats.org/officeDocument/2006/relationships/hyperlink" Target="https://podminky.urs.cz/item/CS_URS_2022_02/941111111" TargetMode="External"/><Relationship Id="rId6" Type="http://schemas.openxmlformats.org/officeDocument/2006/relationships/hyperlink" Target="https://podminky.urs.cz/item/CS_URS_2022_02/941111111" TargetMode="External"/><Relationship Id="rId5" Type="http://schemas.openxmlformats.org/officeDocument/2006/relationships/hyperlink" Target="https://podminky.urs.cz/item/CS_URS_2022_02/941111111" TargetMode="External"/><Relationship Id="rId4" Type="http://schemas.openxmlformats.org/officeDocument/2006/relationships/hyperlink" Target="https://podminky.urs.cz/item/CS_URS_2022_02/941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hyperlink" Target="https://podminky.urs.cz/item/CS_URS_2022_01/079002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30001000" TargetMode="External"/><Relationship Id="rId5" Type="http://schemas.openxmlformats.org/officeDocument/2006/relationships/hyperlink" Target="https://podminky.urs.cz/item/CS_URS_2022_01/030001000" TargetMode="External"/><Relationship Id="rId4" Type="http://schemas.openxmlformats.org/officeDocument/2006/relationships/hyperlink" Target="https://podminky.urs.cz/item/CS_URS_2022_01/030001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tabSelected="1" view="pageBreakPreview" zoomScale="80" zoomScaleNormal="100" zoomScaleSheetLayoutView="80" workbookViewId="0">
      <selection activeCell="BE5" sqref="BE5:BE3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83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18"/>
      <c r="BE5" s="280" t="s">
        <v>19</v>
      </c>
      <c r="BS5" s="15" t="s">
        <v>6</v>
      </c>
    </row>
    <row r="6" spans="1:74" ht="36.950000000000003" customHeight="1" x14ac:dyDescent="0.2">
      <c r="B6" s="18"/>
      <c r="D6" s="24" t="s">
        <v>14</v>
      </c>
      <c r="K6" s="284" t="s">
        <v>424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18"/>
      <c r="BE6" s="281"/>
      <c r="BS6" s="15" t="s">
        <v>6</v>
      </c>
    </row>
    <row r="7" spans="1:74" ht="12" customHeight="1" x14ac:dyDescent="0.2">
      <c r="B7" s="18"/>
      <c r="D7" s="25" t="s">
        <v>15</v>
      </c>
      <c r="K7" s="23" t="s">
        <v>16</v>
      </c>
      <c r="AK7" s="25" t="s">
        <v>17</v>
      </c>
      <c r="AN7" s="23" t="s">
        <v>16</v>
      </c>
      <c r="AR7" s="18"/>
      <c r="BE7" s="281"/>
      <c r="BS7" s="15" t="s">
        <v>6</v>
      </c>
    </row>
    <row r="8" spans="1:74" ht="12" customHeight="1" x14ac:dyDescent="0.2">
      <c r="B8" s="18"/>
      <c r="D8" s="25" t="s">
        <v>18</v>
      </c>
      <c r="K8" s="23" t="s">
        <v>19</v>
      </c>
      <c r="AK8" s="25" t="s">
        <v>20</v>
      </c>
      <c r="AN8" s="220">
        <v>44928</v>
      </c>
      <c r="AR8" s="18"/>
      <c r="BE8" s="281"/>
      <c r="BS8" s="15" t="s">
        <v>6</v>
      </c>
    </row>
    <row r="9" spans="1:74" ht="14.45" customHeight="1" x14ac:dyDescent="0.2">
      <c r="B9" s="18"/>
      <c r="E9" t="s">
        <v>368</v>
      </c>
      <c r="AR9" s="18"/>
      <c r="BE9" s="281"/>
      <c r="BS9" s="15" t="s">
        <v>6</v>
      </c>
    </row>
    <row r="10" spans="1:74" ht="12" customHeight="1" x14ac:dyDescent="0.2">
      <c r="B10" s="18"/>
      <c r="D10" s="25" t="s">
        <v>21</v>
      </c>
      <c r="AK10" s="25" t="s">
        <v>22</v>
      </c>
      <c r="AN10" s="221" t="s">
        <v>310</v>
      </c>
      <c r="AR10" s="18"/>
      <c r="BE10" s="281"/>
      <c r="BS10" s="15" t="s">
        <v>6</v>
      </c>
    </row>
    <row r="11" spans="1:74" ht="18.399999999999999" customHeight="1" x14ac:dyDescent="0.2">
      <c r="B11" s="18"/>
      <c r="E11" s="23" t="s">
        <v>309</v>
      </c>
      <c r="AK11" s="25" t="s">
        <v>23</v>
      </c>
      <c r="AN11" s="23" t="s">
        <v>311</v>
      </c>
      <c r="AR11" s="18"/>
      <c r="BE11" s="281"/>
      <c r="BS11" s="15" t="s">
        <v>6</v>
      </c>
    </row>
    <row r="12" spans="1:74" ht="6.95" customHeight="1" x14ac:dyDescent="0.2">
      <c r="B12" s="18"/>
      <c r="AR12" s="18"/>
      <c r="BE12" s="281"/>
      <c r="BS12" s="15" t="s">
        <v>6</v>
      </c>
    </row>
    <row r="13" spans="1:74" ht="12" customHeight="1" x14ac:dyDescent="0.2">
      <c r="B13" s="18"/>
      <c r="D13" s="25" t="s">
        <v>24</v>
      </c>
      <c r="AK13" s="25" t="s">
        <v>22</v>
      </c>
      <c r="AN13" s="27"/>
      <c r="AR13" s="18"/>
      <c r="BE13" s="281"/>
      <c r="BS13" s="15" t="s">
        <v>6</v>
      </c>
    </row>
    <row r="14" spans="1:74" ht="12.75" x14ac:dyDescent="0.2">
      <c r="B14" s="18"/>
      <c r="E14" s="285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5" t="s">
        <v>23</v>
      </c>
      <c r="AN14" s="27"/>
      <c r="AR14" s="18"/>
      <c r="BE14" s="281"/>
      <c r="BS14" s="15" t="s">
        <v>6</v>
      </c>
    </row>
    <row r="15" spans="1:74" ht="6.95" customHeight="1" x14ac:dyDescent="0.2">
      <c r="B15" s="18"/>
      <c r="AR15" s="18"/>
      <c r="BE15" s="281"/>
      <c r="BS15" s="15" t="s">
        <v>4</v>
      </c>
    </row>
    <row r="16" spans="1:74" ht="12" customHeight="1" x14ac:dyDescent="0.2">
      <c r="B16" s="18"/>
      <c r="D16" s="25" t="s">
        <v>25</v>
      </c>
      <c r="AK16" s="25" t="s">
        <v>22</v>
      </c>
      <c r="AN16" s="23" t="s">
        <v>16</v>
      </c>
      <c r="AR16" s="18"/>
      <c r="BE16" s="281"/>
      <c r="BS16" s="15" t="s">
        <v>4</v>
      </c>
    </row>
    <row r="17" spans="2:71" ht="18.399999999999999" customHeight="1" x14ac:dyDescent="0.2">
      <c r="B17" s="18"/>
      <c r="E17" s="23" t="s">
        <v>19</v>
      </c>
      <c r="AK17" s="25" t="s">
        <v>23</v>
      </c>
      <c r="AN17" s="23" t="s">
        <v>16</v>
      </c>
      <c r="AR17" s="18"/>
      <c r="BE17" s="281"/>
      <c r="BS17" s="15" t="s">
        <v>26</v>
      </c>
    </row>
    <row r="18" spans="2:71" ht="6.95" customHeight="1" x14ac:dyDescent="0.2">
      <c r="B18" s="18"/>
      <c r="AR18" s="18"/>
      <c r="BE18" s="281"/>
      <c r="BS18" s="15" t="s">
        <v>6</v>
      </c>
    </row>
    <row r="19" spans="2:71" ht="12" customHeight="1" x14ac:dyDescent="0.2">
      <c r="B19" s="18"/>
      <c r="D19" s="25" t="s">
        <v>27</v>
      </c>
      <c r="AK19" s="25" t="s">
        <v>22</v>
      </c>
      <c r="AN19" s="23" t="s">
        <v>16</v>
      </c>
      <c r="AR19" s="18"/>
      <c r="BE19" s="281"/>
      <c r="BS19" s="15" t="s">
        <v>6</v>
      </c>
    </row>
    <row r="20" spans="2:71" ht="18.399999999999999" customHeight="1" x14ac:dyDescent="0.2">
      <c r="B20" s="18"/>
      <c r="E20" s="23" t="s">
        <v>19</v>
      </c>
      <c r="AK20" s="25" t="s">
        <v>23</v>
      </c>
      <c r="AN20" s="23" t="s">
        <v>16</v>
      </c>
      <c r="AR20" s="18"/>
      <c r="BE20" s="281"/>
      <c r="BS20" s="15" t="s">
        <v>4</v>
      </c>
    </row>
    <row r="21" spans="2:71" ht="6.95" customHeight="1" x14ac:dyDescent="0.2">
      <c r="B21" s="18"/>
      <c r="AR21" s="18"/>
      <c r="BE21" s="281"/>
    </row>
    <row r="22" spans="2:71" ht="12" customHeight="1" x14ac:dyDescent="0.2">
      <c r="B22" s="18"/>
      <c r="D22" s="25" t="s">
        <v>28</v>
      </c>
      <c r="AR22" s="18"/>
      <c r="BE22" s="281"/>
    </row>
    <row r="23" spans="2:71" ht="47.25" customHeight="1" x14ac:dyDescent="0.2">
      <c r="B23" s="18"/>
      <c r="E23" s="287" t="s">
        <v>29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8"/>
      <c r="BE23" s="281"/>
    </row>
    <row r="24" spans="2:71" ht="6.95" customHeight="1" x14ac:dyDescent="0.2">
      <c r="B24" s="18"/>
      <c r="AR24" s="18"/>
      <c r="BE24" s="281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81"/>
    </row>
    <row r="26" spans="2:71" s="1" customFormat="1" ht="25.9" customHeight="1" x14ac:dyDescent="0.2">
      <c r="B26" s="30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8">
        <f>AG54</f>
        <v>0</v>
      </c>
      <c r="AL26" s="289"/>
      <c r="AM26" s="289"/>
      <c r="AN26" s="289"/>
      <c r="AO26" s="289"/>
      <c r="AR26" s="30"/>
      <c r="BE26" s="281"/>
    </row>
    <row r="27" spans="2:71" s="1" customFormat="1" ht="6.95" customHeight="1" x14ac:dyDescent="0.2">
      <c r="B27" s="30"/>
      <c r="AR27" s="30"/>
      <c r="BE27" s="281"/>
    </row>
    <row r="28" spans="2:71" s="1" customFormat="1" ht="12.75" x14ac:dyDescent="0.2">
      <c r="B28" s="30"/>
      <c r="L28" s="290" t="s">
        <v>31</v>
      </c>
      <c r="M28" s="290"/>
      <c r="N28" s="290"/>
      <c r="O28" s="290"/>
      <c r="P28" s="290"/>
      <c r="W28" s="290" t="s">
        <v>32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33</v>
      </c>
      <c r="AL28" s="290"/>
      <c r="AM28" s="290"/>
      <c r="AN28" s="290"/>
      <c r="AO28" s="290"/>
      <c r="AR28" s="30"/>
      <c r="BE28" s="281"/>
    </row>
    <row r="29" spans="2:71" s="2" customFormat="1" ht="14.45" customHeight="1" x14ac:dyDescent="0.2">
      <c r="B29" s="34"/>
      <c r="D29" s="25" t="s">
        <v>34</v>
      </c>
      <c r="F29" s="25" t="s">
        <v>35</v>
      </c>
      <c r="L29" s="268">
        <v>0.21</v>
      </c>
      <c r="M29" s="269"/>
      <c r="N29" s="269"/>
      <c r="O29" s="269"/>
      <c r="P29" s="269"/>
      <c r="W29" s="270">
        <f>AG57</f>
        <v>0</v>
      </c>
      <c r="X29" s="269"/>
      <c r="Y29" s="269"/>
      <c r="Z29" s="269"/>
      <c r="AA29" s="269"/>
      <c r="AB29" s="269"/>
      <c r="AC29" s="269"/>
      <c r="AD29" s="269"/>
      <c r="AE29" s="269"/>
      <c r="AK29" s="270">
        <f>W29*0.21</f>
        <v>0</v>
      </c>
      <c r="AL29" s="269"/>
      <c r="AM29" s="269"/>
      <c r="AN29" s="269"/>
      <c r="AO29" s="269"/>
      <c r="AR29" s="34"/>
      <c r="BE29" s="282"/>
    </row>
    <row r="30" spans="2:71" s="2" customFormat="1" ht="14.45" customHeight="1" x14ac:dyDescent="0.2">
      <c r="B30" s="34"/>
      <c r="F30" s="25" t="s">
        <v>36</v>
      </c>
      <c r="L30" s="268">
        <v>0.15</v>
      </c>
      <c r="M30" s="269"/>
      <c r="N30" s="269"/>
      <c r="O30" s="269"/>
      <c r="P30" s="269"/>
      <c r="W30" s="270">
        <f>AG55</f>
        <v>0</v>
      </c>
      <c r="X30" s="269"/>
      <c r="Y30" s="269"/>
      <c r="Z30" s="269"/>
      <c r="AA30" s="269"/>
      <c r="AB30" s="269"/>
      <c r="AC30" s="269"/>
      <c r="AD30" s="269"/>
      <c r="AE30" s="269"/>
      <c r="AK30" s="270">
        <f>W30*0.15</f>
        <v>0</v>
      </c>
      <c r="AL30" s="269"/>
      <c r="AM30" s="269"/>
      <c r="AN30" s="269"/>
      <c r="AO30" s="269"/>
      <c r="AR30" s="34"/>
      <c r="BE30" s="282"/>
    </row>
    <row r="31" spans="2:71" s="2" customFormat="1" ht="14.45" hidden="1" customHeight="1" x14ac:dyDescent="0.2">
      <c r="B31" s="34"/>
      <c r="F31" s="25" t="s">
        <v>37</v>
      </c>
      <c r="L31" s="268">
        <v>0.21</v>
      </c>
      <c r="M31" s="269"/>
      <c r="N31" s="269"/>
      <c r="O31" s="269"/>
      <c r="P31" s="269"/>
      <c r="W31" s="270" t="e">
        <f>ROUND(BB54, 2)</f>
        <v>#REF!</v>
      </c>
      <c r="X31" s="269"/>
      <c r="Y31" s="269"/>
      <c r="Z31" s="269"/>
      <c r="AA31" s="269"/>
      <c r="AB31" s="269"/>
      <c r="AC31" s="269"/>
      <c r="AD31" s="269"/>
      <c r="AE31" s="269"/>
      <c r="AK31" s="270">
        <v>0</v>
      </c>
      <c r="AL31" s="269"/>
      <c r="AM31" s="269"/>
      <c r="AN31" s="269"/>
      <c r="AO31" s="269"/>
      <c r="AR31" s="34"/>
      <c r="BE31" s="282"/>
    </row>
    <row r="32" spans="2:71" s="2" customFormat="1" ht="14.45" hidden="1" customHeight="1" x14ac:dyDescent="0.2">
      <c r="B32" s="34"/>
      <c r="F32" s="25" t="s">
        <v>38</v>
      </c>
      <c r="L32" s="268">
        <v>0.15</v>
      </c>
      <c r="M32" s="269"/>
      <c r="N32" s="269"/>
      <c r="O32" s="269"/>
      <c r="P32" s="269"/>
      <c r="W32" s="270" t="e">
        <f>ROUND(BC54, 2)</f>
        <v>#REF!</v>
      </c>
      <c r="X32" s="269"/>
      <c r="Y32" s="269"/>
      <c r="Z32" s="269"/>
      <c r="AA32" s="269"/>
      <c r="AB32" s="269"/>
      <c r="AC32" s="269"/>
      <c r="AD32" s="269"/>
      <c r="AE32" s="269"/>
      <c r="AK32" s="270">
        <v>0</v>
      </c>
      <c r="AL32" s="269"/>
      <c r="AM32" s="269"/>
      <c r="AN32" s="269"/>
      <c r="AO32" s="269"/>
      <c r="AR32" s="34"/>
      <c r="BE32" s="282"/>
    </row>
    <row r="33" spans="2:44" s="2" customFormat="1" ht="14.45" hidden="1" customHeight="1" x14ac:dyDescent="0.2">
      <c r="B33" s="34"/>
      <c r="F33" s="25" t="s">
        <v>39</v>
      </c>
      <c r="L33" s="268">
        <v>0</v>
      </c>
      <c r="M33" s="269"/>
      <c r="N33" s="269"/>
      <c r="O33" s="269"/>
      <c r="P33" s="269"/>
      <c r="W33" s="270" t="e">
        <f>ROUND(BD54, 2)</f>
        <v>#REF!</v>
      </c>
      <c r="X33" s="269"/>
      <c r="Y33" s="269"/>
      <c r="Z33" s="269"/>
      <c r="AA33" s="269"/>
      <c r="AB33" s="269"/>
      <c r="AC33" s="269"/>
      <c r="AD33" s="269"/>
      <c r="AE33" s="269"/>
      <c r="AK33" s="270">
        <v>0</v>
      </c>
      <c r="AL33" s="269"/>
      <c r="AM33" s="269"/>
      <c r="AN33" s="269"/>
      <c r="AO33" s="269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74" t="s">
        <v>42</v>
      </c>
      <c r="Y35" s="272"/>
      <c r="Z35" s="272"/>
      <c r="AA35" s="272"/>
      <c r="AB35" s="272"/>
      <c r="AC35" s="37"/>
      <c r="AD35" s="37"/>
      <c r="AE35" s="37"/>
      <c r="AF35" s="37"/>
      <c r="AG35" s="37"/>
      <c r="AH35" s="37"/>
      <c r="AI35" s="37"/>
      <c r="AJ35" s="37"/>
      <c r="AK35" s="271">
        <f>AN54</f>
        <v>0</v>
      </c>
      <c r="AL35" s="272"/>
      <c r="AM35" s="272"/>
      <c r="AN35" s="272"/>
      <c r="AO35" s="273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43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AR44" s="43"/>
    </row>
    <row r="45" spans="2:44" s="4" customFormat="1" ht="36.950000000000003" customHeight="1" x14ac:dyDescent="0.2">
      <c r="B45" s="44"/>
      <c r="C45" s="45" t="s">
        <v>14</v>
      </c>
      <c r="L45" s="258" t="str">
        <f>K6</f>
        <v>Kroměříž - Restaurování SOUSOŠÍ KRISTA S PANNOU MARIÍ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18</v>
      </c>
      <c r="L47" s="46" t="s">
        <v>368</v>
      </c>
      <c r="AK47" s="25" t="s">
        <v>20</v>
      </c>
      <c r="AM47" s="261">
        <f>IF(AN8= "","",AN8)</f>
        <v>44928</v>
      </c>
      <c r="AN47" s="261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21</v>
      </c>
      <c r="L49" s="3" t="str">
        <f>IF(E11= "","",E11)</f>
        <v>Město Kroměříž; Velké náměstí 115, 767 01 Kroměříž</v>
      </c>
      <c r="AK49" s="25" t="s">
        <v>25</v>
      </c>
      <c r="AM49" s="262" t="str">
        <f>IF(E17="","",E17)</f>
        <v xml:space="preserve"> </v>
      </c>
      <c r="AN49" s="263"/>
      <c r="AO49" s="263"/>
      <c r="AP49" s="263"/>
      <c r="AR49" s="30"/>
      <c r="AS49" s="276" t="s">
        <v>44</v>
      </c>
      <c r="AT49" s="277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24</v>
      </c>
      <c r="L50" s="3">
        <f>IF(E14= "Vyplň údaj","",E14)</f>
        <v>0</v>
      </c>
      <c r="AK50" s="25" t="s">
        <v>27</v>
      </c>
      <c r="AM50" s="262" t="str">
        <f>IF(E20="","",E20)</f>
        <v xml:space="preserve"> </v>
      </c>
      <c r="AN50" s="263"/>
      <c r="AO50" s="263"/>
      <c r="AP50" s="263"/>
      <c r="AR50" s="30"/>
      <c r="AS50" s="278"/>
      <c r="AT50" s="279"/>
      <c r="BD50" s="51"/>
    </row>
    <row r="51" spans="1:91" s="1" customFormat="1" ht="10.9" customHeight="1" x14ac:dyDescent="0.2">
      <c r="B51" s="30"/>
      <c r="AR51" s="30"/>
      <c r="AS51" s="278"/>
      <c r="AT51" s="279"/>
      <c r="BD51" s="51"/>
    </row>
    <row r="52" spans="1:91" s="1" customFormat="1" ht="29.25" customHeight="1" x14ac:dyDescent="0.2">
      <c r="B52" s="30"/>
      <c r="C52" s="254" t="s">
        <v>45</v>
      </c>
      <c r="D52" s="255"/>
      <c r="E52" s="255"/>
      <c r="F52" s="255"/>
      <c r="G52" s="255"/>
      <c r="H52" s="52"/>
      <c r="I52" s="260" t="s">
        <v>46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64" t="s">
        <v>47</v>
      </c>
      <c r="AH52" s="255"/>
      <c r="AI52" s="255"/>
      <c r="AJ52" s="255"/>
      <c r="AK52" s="255"/>
      <c r="AL52" s="255"/>
      <c r="AM52" s="255"/>
      <c r="AN52" s="260" t="s">
        <v>48</v>
      </c>
      <c r="AO52" s="255"/>
      <c r="AP52" s="255"/>
      <c r="AQ52" s="53" t="s">
        <v>49</v>
      </c>
      <c r="AR52" s="30"/>
      <c r="AS52" s="54" t="s">
        <v>50</v>
      </c>
      <c r="AT52" s="55" t="s">
        <v>51</v>
      </c>
      <c r="AU52" s="55" t="s">
        <v>52</v>
      </c>
      <c r="AV52" s="55" t="s">
        <v>53</v>
      </c>
      <c r="AW52" s="55" t="s">
        <v>54</v>
      </c>
      <c r="AX52" s="55" t="s">
        <v>55</v>
      </c>
      <c r="AY52" s="55" t="s">
        <v>56</v>
      </c>
      <c r="AZ52" s="55" t="s">
        <v>57</v>
      </c>
      <c r="BA52" s="55" t="s">
        <v>58</v>
      </c>
      <c r="BB52" s="55" t="s">
        <v>59</v>
      </c>
      <c r="BC52" s="55" t="s">
        <v>60</v>
      </c>
      <c r="BD52" s="56" t="s">
        <v>61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62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52">
        <f>AG55+AG57</f>
        <v>0</v>
      </c>
      <c r="AH54" s="252"/>
      <c r="AI54" s="252"/>
      <c r="AJ54" s="252"/>
      <c r="AK54" s="252"/>
      <c r="AL54" s="252"/>
      <c r="AM54" s="252"/>
      <c r="AN54" s="253">
        <f>AN55+AN57</f>
        <v>0</v>
      </c>
      <c r="AO54" s="253"/>
      <c r="AP54" s="253"/>
      <c r="AQ54" s="62" t="s">
        <v>16</v>
      </c>
      <c r="AR54" s="58"/>
      <c r="AS54" s="63" t="e">
        <f>ROUND(AS55+AS57,2)</f>
        <v>#REF!</v>
      </c>
      <c r="AT54" s="64" t="e">
        <f t="shared" ref="AT54:AT59" si="0">ROUND(SUM(AV54:AW54),2)</f>
        <v>#REF!</v>
      </c>
      <c r="AU54" s="65" t="e">
        <f>ROUND(AU55+AU57,5)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ROUND(AZ55+AZ57,2)</f>
        <v>#REF!</v>
      </c>
      <c r="BA54" s="64" t="e">
        <f>ROUND(BA55+BA57,2)</f>
        <v>#REF!</v>
      </c>
      <c r="BB54" s="64" t="e">
        <f>ROUND(BB55+BB57,2)</f>
        <v>#REF!</v>
      </c>
      <c r="BC54" s="64" t="e">
        <f>ROUND(BC55+BC57,2)</f>
        <v>#REF!</v>
      </c>
      <c r="BD54" s="66" t="e">
        <f>ROUND(BD55+BD57,2)</f>
        <v>#REF!</v>
      </c>
      <c r="BS54" s="67" t="s">
        <v>63</v>
      </c>
      <c r="BT54" s="67" t="s">
        <v>64</v>
      </c>
      <c r="BU54" s="68" t="s">
        <v>65</v>
      </c>
      <c r="BV54" s="67" t="s">
        <v>66</v>
      </c>
      <c r="BW54" s="67" t="s">
        <v>5</v>
      </c>
      <c r="BX54" s="67" t="s">
        <v>67</v>
      </c>
      <c r="CL54" s="67" t="s">
        <v>16</v>
      </c>
    </row>
    <row r="55" spans="1:91" s="6" customFormat="1" ht="24.75" customHeight="1" x14ac:dyDescent="0.2">
      <c r="B55" s="69"/>
      <c r="C55" s="70"/>
      <c r="D55" s="251">
        <v>1</v>
      </c>
      <c r="E55" s="251"/>
      <c r="F55" s="251"/>
      <c r="G55" s="251"/>
      <c r="H55" s="251"/>
      <c r="I55" s="71"/>
      <c r="J55" s="251" t="s">
        <v>312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65">
        <f>AG56</f>
        <v>0</v>
      </c>
      <c r="AH55" s="266"/>
      <c r="AI55" s="266"/>
      <c r="AJ55" s="266"/>
      <c r="AK55" s="266"/>
      <c r="AL55" s="266"/>
      <c r="AM55" s="266"/>
      <c r="AN55" s="267">
        <f>AN56</f>
        <v>0</v>
      </c>
      <c r="AO55" s="266"/>
      <c r="AP55" s="266"/>
      <c r="AQ55" s="72" t="s">
        <v>68</v>
      </c>
      <c r="AR55" s="69"/>
      <c r="AS55" s="73" t="e">
        <f>ROUND(#REF!+SUM(#REF!)+#REF!+#REF!+#REF!+#REF!,2)</f>
        <v>#REF!</v>
      </c>
      <c r="AT55" s="74" t="e">
        <f t="shared" si="0"/>
        <v>#REF!</v>
      </c>
      <c r="AU55" s="75" t="e">
        <f>ROUND(#REF!+SUM(#REF!)+#REF!+#REF!+#REF!+#REF!,5)</f>
        <v>#REF!</v>
      </c>
      <c r="AV55" s="74" t="e">
        <f>ROUND(AZ55*L29,2)</f>
        <v>#REF!</v>
      </c>
      <c r="AW55" s="74" t="e">
        <f>ROUND(BA55*L30,2)</f>
        <v>#REF!</v>
      </c>
      <c r="AX55" s="74" t="e">
        <f>ROUND(BB55*L29,2)</f>
        <v>#REF!</v>
      </c>
      <c r="AY55" s="74" t="e">
        <f>ROUND(BC55*L30,2)</f>
        <v>#REF!</v>
      </c>
      <c r="AZ55" s="74" t="e">
        <f>ROUND(#REF!+SUM(#REF!)+#REF!+#REF!+#REF!+#REF!,2)</f>
        <v>#REF!</v>
      </c>
      <c r="BA55" s="74" t="e">
        <f>ROUND(#REF!+SUM(#REF!)+#REF!+#REF!+#REF!+#REF!,2)</f>
        <v>#REF!</v>
      </c>
      <c r="BB55" s="74" t="e">
        <f>ROUND(#REF!+SUM(#REF!)+#REF!+#REF!+#REF!+#REF!,2)</f>
        <v>#REF!</v>
      </c>
      <c r="BC55" s="74" t="e">
        <f>ROUND(#REF!+SUM(#REF!)+#REF!+#REF!+#REF!+#REF!,2)</f>
        <v>#REF!</v>
      </c>
      <c r="BD55" s="76" t="e">
        <f>ROUND(#REF!+SUM(#REF!)+#REF!+#REF!+#REF!+#REF!,2)</f>
        <v>#REF!</v>
      </c>
      <c r="BS55" s="77" t="s">
        <v>63</v>
      </c>
      <c r="BT55" s="77" t="s">
        <v>69</v>
      </c>
      <c r="BU55" s="77" t="s">
        <v>65</v>
      </c>
      <c r="BV55" s="77" t="s">
        <v>66</v>
      </c>
      <c r="BW55" s="77" t="s">
        <v>70</v>
      </c>
      <c r="BX55" s="77" t="s">
        <v>5</v>
      </c>
      <c r="CL55" s="77" t="s">
        <v>16</v>
      </c>
      <c r="CM55" s="77" t="s">
        <v>71</v>
      </c>
    </row>
    <row r="56" spans="1:91" s="3" customFormat="1" ht="16.5" customHeight="1" x14ac:dyDescent="0.2">
      <c r="A56" s="83" t="s">
        <v>74</v>
      </c>
      <c r="B56" s="43"/>
      <c r="C56" s="9"/>
      <c r="D56" s="9"/>
      <c r="E56" s="9"/>
      <c r="F56" s="249" t="s">
        <v>75</v>
      </c>
      <c r="G56" s="249"/>
      <c r="H56" s="249"/>
      <c r="I56" s="249"/>
      <c r="J56" s="249"/>
      <c r="K56" s="9"/>
      <c r="L56" s="249" t="s">
        <v>315</v>
      </c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56">
        <f>'1-1 Restaurování'!I32</f>
        <v>0</v>
      </c>
      <c r="AH56" s="257"/>
      <c r="AI56" s="257"/>
      <c r="AJ56" s="257"/>
      <c r="AK56" s="257"/>
      <c r="AL56" s="257"/>
      <c r="AM56" s="257"/>
      <c r="AN56" s="256">
        <f>'1-1 Restaurování'!I41</f>
        <v>0</v>
      </c>
      <c r="AO56" s="257"/>
      <c r="AP56" s="257"/>
      <c r="AQ56" s="78" t="s">
        <v>72</v>
      </c>
      <c r="AR56" s="43"/>
      <c r="AS56" s="79">
        <v>0</v>
      </c>
      <c r="AT56" s="80">
        <f t="shared" si="0"/>
        <v>0</v>
      </c>
      <c r="AU56" s="81" t="e">
        <f>'1-1 Restaurování'!#REF!</f>
        <v>#REF!</v>
      </c>
      <c r="AV56" s="80">
        <f>'1-1 Restaurování'!I35</f>
        <v>0</v>
      </c>
      <c r="AW56" s="80">
        <f>'1-1 Restaurování'!I36</f>
        <v>0</v>
      </c>
      <c r="AX56" s="80">
        <f>'1-1 Restaurování'!I37</f>
        <v>0</v>
      </c>
      <c r="AY56" s="80">
        <f>'1-1 Restaurování'!I38</f>
        <v>0</v>
      </c>
      <c r="AZ56" s="80">
        <f>'1-1 Restaurování'!E35</f>
        <v>0</v>
      </c>
      <c r="BA56" s="80">
        <f>'1-1 Restaurování'!E36</f>
        <v>0</v>
      </c>
      <c r="BB56" s="80">
        <f>'1-1 Restaurování'!E37</f>
        <v>0</v>
      </c>
      <c r="BC56" s="80">
        <f>'1-1 Restaurování'!E38</f>
        <v>0</v>
      </c>
      <c r="BD56" s="82">
        <f>'1-1 Restaurování'!E39</f>
        <v>0</v>
      </c>
      <c r="BT56" s="23" t="s">
        <v>76</v>
      </c>
      <c r="BV56" s="23" t="s">
        <v>66</v>
      </c>
      <c r="BW56" s="23" t="s">
        <v>77</v>
      </c>
      <c r="BX56" s="23" t="s">
        <v>73</v>
      </c>
      <c r="CL56" s="23" t="s">
        <v>16</v>
      </c>
    </row>
    <row r="57" spans="1:91" s="6" customFormat="1" ht="24.75" customHeight="1" x14ac:dyDescent="0.2">
      <c r="B57" s="69"/>
      <c r="C57" s="70"/>
      <c r="D57" s="251">
        <v>2</v>
      </c>
      <c r="E57" s="251"/>
      <c r="F57" s="251"/>
      <c r="G57" s="251"/>
      <c r="H57" s="251"/>
      <c r="I57" s="71"/>
      <c r="J57" s="251" t="s">
        <v>313</v>
      </c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65">
        <f>SUM(AG58:AM59)</f>
        <v>0</v>
      </c>
      <c r="AH57" s="266"/>
      <c r="AI57" s="266"/>
      <c r="AJ57" s="266"/>
      <c r="AK57" s="266"/>
      <c r="AL57" s="266"/>
      <c r="AM57" s="266"/>
      <c r="AN57" s="267">
        <f>SUM(AN58:AP59)</f>
        <v>0</v>
      </c>
      <c r="AO57" s="266"/>
      <c r="AP57" s="266"/>
      <c r="AQ57" s="72" t="s">
        <v>68</v>
      </c>
      <c r="AR57" s="69"/>
      <c r="AS57" s="73" t="e">
        <f>ROUND(#REF!+#REF!+#REF!+#REF!+#REF!+#REF!+AS59,2)</f>
        <v>#REF!</v>
      </c>
      <c r="AT57" s="74" t="e">
        <f t="shared" si="0"/>
        <v>#REF!</v>
      </c>
      <c r="AU57" s="75" t="e">
        <f>ROUND(#REF!+#REF!+#REF!+#REF!+#REF!+#REF!+AU59,5)</f>
        <v>#REF!</v>
      </c>
      <c r="AV57" s="74" t="e">
        <f>ROUND(AZ57*L29,2)</f>
        <v>#REF!</v>
      </c>
      <c r="AW57" s="74" t="e">
        <f>ROUND(BA57*L30,2)</f>
        <v>#REF!</v>
      </c>
      <c r="AX57" s="74" t="e">
        <f>ROUND(BB57*L29,2)</f>
        <v>#REF!</v>
      </c>
      <c r="AY57" s="74" t="e">
        <f>ROUND(BC57*L30,2)</f>
        <v>#REF!</v>
      </c>
      <c r="AZ57" s="74" t="e">
        <f>ROUND(#REF!+#REF!+#REF!+#REF!+#REF!+#REF!+AZ59,2)</f>
        <v>#REF!</v>
      </c>
      <c r="BA57" s="74" t="e">
        <f>ROUND(#REF!+#REF!+#REF!+#REF!+#REF!+#REF!+BA59,2)</f>
        <v>#REF!</v>
      </c>
      <c r="BB57" s="74" t="e">
        <f>ROUND(#REF!+#REF!+#REF!+#REF!+#REF!+#REF!+BB59,2)</f>
        <v>#REF!</v>
      </c>
      <c r="BC57" s="74" t="e">
        <f>ROUND(#REF!+#REF!+#REF!+#REF!+#REF!+#REF!+BC59,2)</f>
        <v>#REF!</v>
      </c>
      <c r="BD57" s="76" t="e">
        <f>ROUND(#REF!+#REF!+#REF!+#REF!+#REF!+#REF!+BD59,2)</f>
        <v>#REF!</v>
      </c>
      <c r="BS57" s="77" t="s">
        <v>63</v>
      </c>
      <c r="BT57" s="77" t="s">
        <v>69</v>
      </c>
      <c r="BU57" s="77" t="s">
        <v>65</v>
      </c>
      <c r="BV57" s="77" t="s">
        <v>66</v>
      </c>
      <c r="BW57" s="77" t="s">
        <v>83</v>
      </c>
      <c r="BX57" s="77" t="s">
        <v>5</v>
      </c>
      <c r="CL57" s="77" t="s">
        <v>16</v>
      </c>
      <c r="CM57" s="77" t="s">
        <v>71</v>
      </c>
    </row>
    <row r="58" spans="1:91" s="3" customFormat="1" ht="16.5" customHeight="1" x14ac:dyDescent="0.2">
      <c r="A58" s="83" t="s">
        <v>74</v>
      </c>
      <c r="B58" s="43"/>
      <c r="C58" s="9"/>
      <c r="D58" s="9"/>
      <c r="E58" s="9"/>
      <c r="F58" s="249" t="s">
        <v>85</v>
      </c>
      <c r="G58" s="249"/>
      <c r="H58" s="249"/>
      <c r="I58" s="249"/>
      <c r="J58" s="249"/>
      <c r="K58" s="9"/>
      <c r="L58" s="249" t="s">
        <v>314</v>
      </c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56">
        <f>'2 - 1 Lešení'!I32</f>
        <v>0</v>
      </c>
      <c r="AH58" s="257"/>
      <c r="AI58" s="257"/>
      <c r="AJ58" s="257"/>
      <c r="AK58" s="257"/>
      <c r="AL58" s="257"/>
      <c r="AM58" s="257"/>
      <c r="AN58" s="256">
        <f>'2 - 1 Lešení'!I41</f>
        <v>0</v>
      </c>
      <c r="AO58" s="257"/>
      <c r="AP58" s="257"/>
      <c r="AQ58" s="78" t="s">
        <v>72</v>
      </c>
      <c r="AR58" s="43"/>
      <c r="AS58" s="79">
        <v>0</v>
      </c>
      <c r="AT58" s="80" t="e">
        <f t="shared" si="0"/>
        <v>#REF!</v>
      </c>
      <c r="AU58" s="81" t="e">
        <f>'2 - 1 Lešení'!#REF!</f>
        <v>#REF!</v>
      </c>
      <c r="AV58" s="80" t="e">
        <f>'2 - 1 Lešení'!#REF!</f>
        <v>#REF!</v>
      </c>
      <c r="AW58" s="80" t="e">
        <f>'2 - 1 Lešení'!#REF!</f>
        <v>#REF!</v>
      </c>
      <c r="AX58" s="80" t="e">
        <f>'2 - 1 Lešení'!#REF!</f>
        <v>#REF!</v>
      </c>
      <c r="AY58" s="80" t="e">
        <f>'2 - 1 Lešení'!#REF!</f>
        <v>#REF!</v>
      </c>
      <c r="AZ58" s="80" t="e">
        <f>'2 - 1 Lešení'!#REF!</f>
        <v>#REF!</v>
      </c>
      <c r="BA58" s="80" t="e">
        <f>'2 - 1 Lešení'!#REF!</f>
        <v>#REF!</v>
      </c>
      <c r="BB58" s="80" t="e">
        <f>'2 - 1 Lešení'!#REF!</f>
        <v>#REF!</v>
      </c>
      <c r="BC58" s="80" t="e">
        <f>'2 - 1 Lešení'!#REF!</f>
        <v>#REF!</v>
      </c>
      <c r="BD58" s="82" t="e">
        <f>'2 - 1 Lešení'!#REF!</f>
        <v>#REF!</v>
      </c>
      <c r="BT58" s="23" t="s">
        <v>76</v>
      </c>
      <c r="BV58" s="23" t="s">
        <v>66</v>
      </c>
      <c r="BW58" s="23" t="s">
        <v>86</v>
      </c>
      <c r="BX58" s="23" t="s">
        <v>84</v>
      </c>
      <c r="CL58" s="23" t="s">
        <v>16</v>
      </c>
    </row>
    <row r="59" spans="1:91" s="3" customFormat="1" ht="16.5" customHeight="1" x14ac:dyDescent="0.2">
      <c r="A59" s="83" t="s">
        <v>74</v>
      </c>
      <c r="B59" s="43"/>
      <c r="C59" s="9"/>
      <c r="D59" s="9"/>
      <c r="E59" s="9"/>
      <c r="F59" s="250" t="s">
        <v>392</v>
      </c>
      <c r="G59" s="250"/>
      <c r="H59" s="250"/>
      <c r="I59" s="250"/>
      <c r="J59" s="250"/>
      <c r="K59" s="9"/>
      <c r="L59" s="249" t="s">
        <v>117</v>
      </c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56">
        <f>'2 -2 VRN'!J32</f>
        <v>0</v>
      </c>
      <c r="AH59" s="257"/>
      <c r="AI59" s="257"/>
      <c r="AJ59" s="257"/>
      <c r="AK59" s="257"/>
      <c r="AL59" s="257"/>
      <c r="AM59" s="257"/>
      <c r="AN59" s="256">
        <f>'2 -2 VRN'!J41</f>
        <v>0</v>
      </c>
      <c r="AO59" s="257"/>
      <c r="AP59" s="257"/>
      <c r="AQ59" s="78" t="s">
        <v>72</v>
      </c>
      <c r="AR59" s="43"/>
      <c r="AS59" s="84">
        <v>0</v>
      </c>
      <c r="AT59" s="85">
        <f t="shared" si="0"/>
        <v>0</v>
      </c>
      <c r="AU59" s="86" t="e">
        <f>'2 -2 VRN'!#REF!</f>
        <v>#REF!</v>
      </c>
      <c r="AV59" s="85">
        <f>'2 -2 VRN'!J35</f>
        <v>0</v>
      </c>
      <c r="AW59" s="85">
        <f>'2 -2 VRN'!J36</f>
        <v>0</v>
      </c>
      <c r="AX59" s="85">
        <f>'2 -2 VRN'!J37</f>
        <v>0</v>
      </c>
      <c r="AY59" s="85">
        <f>'2 -2 VRN'!J38</f>
        <v>0</v>
      </c>
      <c r="AZ59" s="85">
        <f>'2 -2 VRN'!F35</f>
        <v>0</v>
      </c>
      <c r="BA59" s="85">
        <f>'2 -2 VRN'!F36</f>
        <v>0</v>
      </c>
      <c r="BB59" s="85" t="e">
        <f>'2 -2 VRN'!F37</f>
        <v>#REF!</v>
      </c>
      <c r="BC59" s="85" t="e">
        <f>'2 -2 VRN'!F38</f>
        <v>#REF!</v>
      </c>
      <c r="BD59" s="87" t="e">
        <f>'2 -2 VRN'!F39</f>
        <v>#REF!</v>
      </c>
      <c r="BT59" s="23" t="s">
        <v>71</v>
      </c>
      <c r="BV59" s="23" t="s">
        <v>66</v>
      </c>
      <c r="BW59" s="23" t="s">
        <v>89</v>
      </c>
      <c r="BX59" s="23" t="s">
        <v>83</v>
      </c>
      <c r="CL59" s="23" t="s">
        <v>16</v>
      </c>
    </row>
    <row r="60" spans="1:91" s="1" customFormat="1" ht="30" customHeight="1" x14ac:dyDescent="0.2">
      <c r="B60" s="30"/>
      <c r="AR60" s="30"/>
    </row>
    <row r="61" spans="1:91" s="1" customFormat="1" ht="6.95" customHeight="1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30"/>
    </row>
  </sheetData>
  <mergeCells count="58">
    <mergeCell ref="L32:P32"/>
    <mergeCell ref="W32:AE32"/>
    <mergeCell ref="AK32:AO32"/>
    <mergeCell ref="W29:AE29"/>
    <mergeCell ref="AK30:AO30"/>
    <mergeCell ref="W30:AE30"/>
    <mergeCell ref="L30:P30"/>
    <mergeCell ref="AK31:AO31"/>
    <mergeCell ref="L31:P31"/>
    <mergeCell ref="W31:AE31"/>
    <mergeCell ref="AR2:BE2"/>
    <mergeCell ref="AS49:AT51"/>
    <mergeCell ref="AN52:AP52"/>
    <mergeCell ref="AN55:AP55"/>
    <mergeCell ref="AG55:AM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L33:P33"/>
    <mergeCell ref="W33:AE33"/>
    <mergeCell ref="AK33:AO33"/>
    <mergeCell ref="AK35:AO35"/>
    <mergeCell ref="X35:AB35"/>
    <mergeCell ref="F56:J56"/>
    <mergeCell ref="L56:AF56"/>
    <mergeCell ref="AN59:AP59"/>
    <mergeCell ref="AG59:AM59"/>
    <mergeCell ref="L45:AO45"/>
    <mergeCell ref="I52:AF52"/>
    <mergeCell ref="AM47:AN47"/>
    <mergeCell ref="AM49:AP49"/>
    <mergeCell ref="AM50:AP50"/>
    <mergeCell ref="AG52:AM52"/>
    <mergeCell ref="AN58:AP58"/>
    <mergeCell ref="AG58:AM58"/>
    <mergeCell ref="AG57:AM57"/>
    <mergeCell ref="AN57:AP57"/>
    <mergeCell ref="AG56:AM56"/>
    <mergeCell ref="AN56:AP56"/>
    <mergeCell ref="AG54:AM54"/>
    <mergeCell ref="AN54:AP54"/>
    <mergeCell ref="C52:G52"/>
    <mergeCell ref="D55:H55"/>
    <mergeCell ref="J55:AF55"/>
    <mergeCell ref="F58:J58"/>
    <mergeCell ref="L58:AF58"/>
    <mergeCell ref="L59:AF59"/>
    <mergeCell ref="F59:J59"/>
    <mergeCell ref="D57:H57"/>
    <mergeCell ref="J57:AF57"/>
  </mergeCells>
  <hyperlinks>
    <hyperlink ref="A56" location="'1 - 1 - SO 1.01 objekt pr...'!C2" display="/" xr:uid="{00000000-0004-0000-0000-000000000000}"/>
    <hyperlink ref="A58" location="'2 - 1 - SO 1.02 - stavebn...'!C2" display="/" xr:uid="{00000000-0004-0000-0000-000015000000}"/>
    <hyperlink ref="A59" location="'99 - vedlejší a ostatní n..._01'!C2" display="/" xr:uid="{00000000-0004-0000-0000-00001D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J124"/>
  <sheetViews>
    <sheetView showGridLines="0" view="pageBreakPreview" topLeftCell="A84" zoomScaleNormal="100" zoomScaleSheetLayoutView="100" workbookViewId="0">
      <selection activeCell="E115" sqref="E115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90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14</v>
      </c>
    </row>
    <row r="7" spans="1:10" ht="16.5" customHeight="1" x14ac:dyDescent="0.2">
      <c r="A7" s="18"/>
      <c r="D7" s="291" t="str">
        <f>'Rekapitulace stavby'!K6</f>
        <v>Kroměříž - Restaurování SOUSOŠÍ KRISTA S PANNOU MARIÍ</v>
      </c>
      <c r="E7" s="293"/>
      <c r="F7" s="293"/>
      <c r="G7" s="293"/>
    </row>
    <row r="8" spans="1:10" ht="12.75" x14ac:dyDescent="0.2">
      <c r="A8" s="18"/>
      <c r="C8" s="25" t="s">
        <v>91</v>
      </c>
    </row>
    <row r="9" spans="1:10" ht="16.5" customHeight="1" x14ac:dyDescent="0.2">
      <c r="A9" s="18"/>
      <c r="D9" s="291" t="s">
        <v>312</v>
      </c>
      <c r="E9" s="275"/>
      <c r="F9" s="275"/>
      <c r="G9" s="275"/>
    </row>
    <row r="10" spans="1:10" s="1" customFormat="1" ht="12" customHeight="1" x14ac:dyDescent="0.2">
      <c r="A10" s="30"/>
      <c r="C10" s="25" t="s">
        <v>92</v>
      </c>
    </row>
    <row r="11" spans="1:10" s="1" customFormat="1" ht="16.5" customHeight="1" x14ac:dyDescent="0.2">
      <c r="A11" s="30"/>
      <c r="D11" s="258" t="s">
        <v>367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15</v>
      </c>
      <c r="E13" s="23" t="s">
        <v>16</v>
      </c>
      <c r="H13" s="25" t="s">
        <v>17</v>
      </c>
      <c r="I13" s="23" t="s">
        <v>16</v>
      </c>
    </row>
    <row r="14" spans="1:10" s="1" customFormat="1" ht="12" customHeight="1" x14ac:dyDescent="0.2">
      <c r="A14" s="30"/>
      <c r="C14" s="25" t="s">
        <v>18</v>
      </c>
      <c r="E14" s="23" t="s">
        <v>19</v>
      </c>
      <c r="H14" s="25" t="s">
        <v>20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368</v>
      </c>
    </row>
    <row r="16" spans="1:10" s="1" customFormat="1" ht="12" customHeight="1" x14ac:dyDescent="0.2">
      <c r="A16" s="30"/>
      <c r="C16" s="25" t="s">
        <v>21</v>
      </c>
      <c r="H16" s="25" t="s">
        <v>22</v>
      </c>
      <c r="I16" s="221" t="s">
        <v>310</v>
      </c>
    </row>
    <row r="17" spans="1:10" s="1" customFormat="1" ht="18" customHeight="1" x14ac:dyDescent="0.2">
      <c r="A17" s="30"/>
      <c r="D17" s="23" t="s">
        <v>369</v>
      </c>
      <c r="H17" s="25" t="s">
        <v>23</v>
      </c>
      <c r="I17" s="23" t="s">
        <v>311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24</v>
      </c>
      <c r="H19" s="25" t="s">
        <v>22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23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25</v>
      </c>
      <c r="H22" s="25" t="s">
        <v>22</v>
      </c>
      <c r="I22" s="23" t="s">
        <v>16</v>
      </c>
    </row>
    <row r="23" spans="1:10" s="1" customFormat="1" ht="18" customHeight="1" x14ac:dyDescent="0.2">
      <c r="A23" s="30"/>
      <c r="D23" s="23"/>
      <c r="H23" s="25" t="s">
        <v>23</v>
      </c>
      <c r="I23" s="23" t="s">
        <v>16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27</v>
      </c>
      <c r="H25" s="25" t="s">
        <v>22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23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28</v>
      </c>
    </row>
    <row r="29" spans="1:10" s="7" customFormat="1" ht="16.5" customHeight="1" x14ac:dyDescent="0.2">
      <c r="A29" s="88"/>
      <c r="D29" s="287" t="s">
        <v>16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30</v>
      </c>
      <c r="I32" s="61">
        <f>ROUND(I88,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32</v>
      </c>
      <c r="H34" s="33" t="s">
        <v>31</v>
      </c>
      <c r="I34" s="33" t="s">
        <v>33</v>
      </c>
    </row>
    <row r="35" spans="1:10" s="1" customFormat="1" ht="14.45" customHeight="1" x14ac:dyDescent="0.2">
      <c r="A35" s="30"/>
      <c r="C35" s="50" t="s">
        <v>34</v>
      </c>
      <c r="D35" s="25" t="s">
        <v>35</v>
      </c>
      <c r="E35" s="80">
        <v>0</v>
      </c>
      <c r="H35" s="90">
        <v>0.21</v>
      </c>
      <c r="I35" s="80">
        <v>0</v>
      </c>
    </row>
    <row r="36" spans="1:10" s="1" customFormat="1" ht="14.45" customHeight="1" x14ac:dyDescent="0.2">
      <c r="A36" s="30"/>
      <c r="D36" s="25" t="s">
        <v>36</v>
      </c>
      <c r="E36" s="80">
        <f>I32</f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37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38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39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40</v>
      </c>
      <c r="D41" s="52"/>
      <c r="E41" s="52"/>
      <c r="F41" s="93" t="s">
        <v>41</v>
      </c>
      <c r="G41" s="94" t="s">
        <v>42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93</v>
      </c>
    </row>
    <row r="48" spans="1:10" s="1" customFormat="1" ht="6.95" customHeight="1" x14ac:dyDescent="0.2">
      <c r="A48" s="30"/>
    </row>
    <row r="49" spans="1:10" s="1" customFormat="1" ht="12" customHeight="1" x14ac:dyDescent="0.2">
      <c r="A49" s="30"/>
      <c r="B49" s="25" t="s">
        <v>14</v>
      </c>
    </row>
    <row r="50" spans="1:10" s="1" customFormat="1" ht="16.5" customHeight="1" x14ac:dyDescent="0.2">
      <c r="A50" s="30"/>
      <c r="D50" s="291" t="str">
        <f>D7</f>
        <v>Kroměříž - Restaurování SOUSOŠÍ KRISTA S PANNOU MARIÍ</v>
      </c>
      <c r="E50" s="293"/>
      <c r="F50" s="293"/>
      <c r="G50" s="293"/>
    </row>
    <row r="51" spans="1:10" ht="12" customHeight="1" x14ac:dyDescent="0.2">
      <c r="A51" s="18"/>
      <c r="B51" s="25" t="s">
        <v>91</v>
      </c>
    </row>
    <row r="52" spans="1:10" ht="16.5" customHeight="1" x14ac:dyDescent="0.2">
      <c r="A52" s="18"/>
      <c r="D52" s="291" t="s">
        <v>312</v>
      </c>
      <c r="E52" s="275"/>
      <c r="F52" s="275"/>
      <c r="G52" s="275"/>
    </row>
    <row r="53" spans="1:10" ht="12" customHeight="1" x14ac:dyDescent="0.2">
      <c r="A53" s="18"/>
      <c r="B53" s="25" t="s">
        <v>92</v>
      </c>
    </row>
    <row r="54" spans="1:10" s="1" customFormat="1" ht="16.5" customHeight="1" x14ac:dyDescent="0.2">
      <c r="A54" s="30"/>
      <c r="D54" s="258" t="str">
        <f>D11</f>
        <v>RESTAUROVÁNÍ</v>
      </c>
      <c r="E54" s="292"/>
      <c r="F54" s="292"/>
      <c r="G54" s="292"/>
    </row>
    <row r="55" spans="1:10" s="1" customFormat="1" ht="6.95" customHeight="1" x14ac:dyDescent="0.2">
      <c r="A55" s="30"/>
    </row>
    <row r="56" spans="1:10" s="1" customFormat="1" ht="12" customHeight="1" x14ac:dyDescent="0.2">
      <c r="A56" s="30"/>
      <c r="B56" s="25" t="s">
        <v>18</v>
      </c>
      <c r="E56" s="23" t="str">
        <f>E14</f>
        <v xml:space="preserve"> </v>
      </c>
      <c r="H56" s="25" t="s">
        <v>20</v>
      </c>
      <c r="I56" s="47">
        <f>IF(I14="","",I14)</f>
        <v>44928</v>
      </c>
    </row>
    <row r="57" spans="1:10" s="1" customFormat="1" ht="6.95" customHeight="1" x14ac:dyDescent="0.2">
      <c r="A57" s="30"/>
    </row>
    <row r="58" spans="1:10" s="1" customFormat="1" ht="15.2" customHeight="1" x14ac:dyDescent="0.2">
      <c r="A58" s="30"/>
      <c r="B58" s="25" t="s">
        <v>21</v>
      </c>
      <c r="E58" s="23" t="str">
        <f>D17</f>
        <v>Město Kroměříž</v>
      </c>
      <c r="H58" s="25" t="s">
        <v>25</v>
      </c>
      <c r="I58" s="28"/>
    </row>
    <row r="59" spans="1:10" s="1" customFormat="1" ht="15.2" customHeight="1" x14ac:dyDescent="0.2">
      <c r="A59" s="30"/>
      <c r="B59" s="25" t="s">
        <v>24</v>
      </c>
      <c r="E59" s="23">
        <f>IF(D20="","",D20)</f>
        <v>0</v>
      </c>
      <c r="H59" s="25" t="s">
        <v>27</v>
      </c>
      <c r="I59" s="28" t="str">
        <f>D26</f>
        <v xml:space="preserve"> </v>
      </c>
    </row>
    <row r="60" spans="1:10" s="1" customFormat="1" ht="10.35" customHeight="1" x14ac:dyDescent="0.2">
      <c r="A60" s="30"/>
    </row>
    <row r="61" spans="1:10" s="1" customFormat="1" ht="29.25" customHeight="1" x14ac:dyDescent="0.2">
      <c r="A61" s="30"/>
      <c r="B61" s="97" t="s">
        <v>94</v>
      </c>
      <c r="C61" s="91"/>
      <c r="D61" s="91"/>
      <c r="E61" s="91"/>
      <c r="F61" s="91"/>
      <c r="G61" s="91"/>
      <c r="H61" s="91"/>
      <c r="I61" s="98" t="s">
        <v>95</v>
      </c>
      <c r="J61" s="91"/>
    </row>
    <row r="62" spans="1:10" s="1" customFormat="1" ht="10.35" customHeight="1" x14ac:dyDescent="0.2">
      <c r="A62" s="30"/>
    </row>
    <row r="63" spans="1:10" s="1" customFormat="1" ht="22.9" customHeight="1" x14ac:dyDescent="0.2">
      <c r="A63" s="30"/>
      <c r="B63" s="99" t="s">
        <v>62</v>
      </c>
      <c r="I63" s="61">
        <f>I88</f>
        <v>0</v>
      </c>
    </row>
    <row r="64" spans="1:10" s="9" customFormat="1" ht="19.899999999999999" customHeight="1" x14ac:dyDescent="0.2">
      <c r="A64" s="104"/>
      <c r="C64" s="105" t="s">
        <v>370</v>
      </c>
      <c r="D64" s="106"/>
      <c r="E64" s="106"/>
      <c r="F64" s="106"/>
      <c r="G64" s="106"/>
      <c r="H64" s="106"/>
      <c r="I64" s="107">
        <f>I89</f>
        <v>0</v>
      </c>
    </row>
    <row r="65" spans="1:10" s="9" customFormat="1" ht="19.899999999999999" customHeight="1" x14ac:dyDescent="0.2">
      <c r="A65" s="104"/>
      <c r="C65" s="105" t="s">
        <v>425</v>
      </c>
      <c r="D65" s="106"/>
      <c r="E65" s="106"/>
      <c r="F65" s="106"/>
      <c r="G65" s="106"/>
      <c r="H65" s="106"/>
      <c r="I65" s="107">
        <f>I100</f>
        <v>0</v>
      </c>
    </row>
    <row r="66" spans="1:10" s="9" customFormat="1" ht="19.899999999999999" customHeight="1" x14ac:dyDescent="0.2">
      <c r="A66" s="104"/>
      <c r="C66" s="105" t="s">
        <v>371</v>
      </c>
      <c r="D66" s="106"/>
      <c r="E66" s="106"/>
      <c r="F66" s="106"/>
      <c r="G66" s="106"/>
      <c r="H66" s="106"/>
      <c r="I66" s="107">
        <f>I111</f>
        <v>0</v>
      </c>
    </row>
    <row r="67" spans="1:10" s="1" customFormat="1" ht="21.75" customHeight="1" x14ac:dyDescent="0.2">
      <c r="A67" s="30"/>
    </row>
    <row r="68" spans="1:10" s="1" customFormat="1" ht="6.95" customHeight="1" x14ac:dyDescent="0.2">
      <c r="A68" s="39"/>
      <c r="B68" s="40"/>
      <c r="C68" s="40"/>
      <c r="D68" s="40"/>
      <c r="E68" s="40"/>
      <c r="F68" s="40"/>
      <c r="G68" s="40"/>
      <c r="H68" s="40"/>
      <c r="I68" s="40"/>
      <c r="J68" s="40"/>
    </row>
    <row r="71" spans="1:10" ht="20.25" customHeight="1" x14ac:dyDescent="0.2"/>
    <row r="72" spans="1:10" s="1" customFormat="1" ht="6.95" customHeight="1" x14ac:dyDescent="0.2">
      <c r="A72" s="41"/>
      <c r="B72" s="42"/>
      <c r="C72" s="42"/>
      <c r="D72" s="42"/>
      <c r="E72" s="42"/>
      <c r="F72" s="42"/>
      <c r="G72" s="42"/>
      <c r="H72" s="42"/>
      <c r="I72" s="42"/>
      <c r="J72" s="42"/>
    </row>
    <row r="73" spans="1:10" s="1" customFormat="1" ht="24.95" customHeight="1" x14ac:dyDescent="0.2">
      <c r="A73" s="30"/>
      <c r="B73" s="19" t="s">
        <v>97</v>
      </c>
    </row>
    <row r="74" spans="1:10" s="1" customFormat="1" ht="6.95" customHeight="1" x14ac:dyDescent="0.2">
      <c r="A74" s="30"/>
    </row>
    <row r="75" spans="1:10" s="1" customFormat="1" ht="12" customHeight="1" x14ac:dyDescent="0.2">
      <c r="A75" s="30"/>
      <c r="B75" s="25" t="s">
        <v>14</v>
      </c>
    </row>
    <row r="76" spans="1:10" s="1" customFormat="1" ht="16.5" customHeight="1" x14ac:dyDescent="0.2">
      <c r="A76" s="30"/>
      <c r="D76" s="291" t="str">
        <f>D7</f>
        <v>Kroměříž - Restaurování SOUSOŠÍ KRISTA S PANNOU MARIÍ</v>
      </c>
      <c r="E76" s="293"/>
      <c r="F76" s="293"/>
      <c r="G76" s="293"/>
    </row>
    <row r="77" spans="1:10" ht="12" customHeight="1" x14ac:dyDescent="0.2">
      <c r="A77" s="18"/>
      <c r="B77" s="25" t="s">
        <v>91</v>
      </c>
    </row>
    <row r="78" spans="1:10" ht="16.5" customHeight="1" x14ac:dyDescent="0.2">
      <c r="A78" s="18"/>
      <c r="D78" s="291" t="s">
        <v>312</v>
      </c>
      <c r="E78" s="275"/>
      <c r="F78" s="275"/>
      <c r="G78" s="275"/>
    </row>
    <row r="79" spans="1:10" s="1" customFormat="1" ht="12" customHeight="1" x14ac:dyDescent="0.2">
      <c r="A79" s="30"/>
      <c r="B79" s="25" t="s">
        <v>92</v>
      </c>
    </row>
    <row r="80" spans="1:10" s="1" customFormat="1" ht="16.5" customHeight="1" x14ac:dyDescent="0.2">
      <c r="A80" s="30"/>
      <c r="D80" s="258" t="s">
        <v>367</v>
      </c>
      <c r="E80" s="292"/>
      <c r="F80" s="292"/>
      <c r="G80" s="292"/>
    </row>
    <row r="81" spans="1:10" s="1" customFormat="1" ht="6.95" customHeight="1" x14ac:dyDescent="0.2">
      <c r="A81" s="30"/>
    </row>
    <row r="82" spans="1:10" s="1" customFormat="1" ht="12" customHeight="1" x14ac:dyDescent="0.2">
      <c r="A82" s="30"/>
      <c r="B82" s="25" t="s">
        <v>18</v>
      </c>
      <c r="E82" s="23" t="str">
        <f>E14</f>
        <v xml:space="preserve"> </v>
      </c>
      <c r="H82" s="25" t="s">
        <v>20</v>
      </c>
      <c r="I82" s="47">
        <f>IF(I14="","",I14)</f>
        <v>44928</v>
      </c>
    </row>
    <row r="83" spans="1:10" s="1" customFormat="1" ht="6.95" customHeight="1" x14ac:dyDescent="0.2">
      <c r="A83" s="30"/>
    </row>
    <row r="84" spans="1:10" s="1" customFormat="1" ht="15.2" customHeight="1" x14ac:dyDescent="0.2">
      <c r="A84" s="30"/>
      <c r="B84" s="25" t="s">
        <v>21</v>
      </c>
      <c r="E84" s="23" t="s">
        <v>369</v>
      </c>
      <c r="H84" s="25" t="s">
        <v>25</v>
      </c>
      <c r="I84" s="28"/>
    </row>
    <row r="85" spans="1:10" s="1" customFormat="1" ht="15.2" customHeight="1" x14ac:dyDescent="0.2">
      <c r="A85" s="30"/>
      <c r="B85" s="25" t="s">
        <v>24</v>
      </c>
      <c r="E85" s="23">
        <f>IF(D20="","",D20)</f>
        <v>0</v>
      </c>
      <c r="H85" s="25" t="s">
        <v>27</v>
      </c>
      <c r="I85" s="28" t="str">
        <f>D26</f>
        <v xml:space="preserve"> </v>
      </c>
    </row>
    <row r="86" spans="1:10" s="1" customFormat="1" ht="10.35" customHeight="1" x14ac:dyDescent="0.2">
      <c r="A86" s="30"/>
    </row>
    <row r="87" spans="1:10" s="10" customFormat="1" ht="29.25" customHeight="1" x14ac:dyDescent="0.2">
      <c r="A87" s="108"/>
      <c r="B87" s="109" t="s">
        <v>98</v>
      </c>
      <c r="C87" s="110" t="s">
        <v>49</v>
      </c>
      <c r="D87" s="110" t="s">
        <v>45</v>
      </c>
      <c r="E87" s="110" t="s">
        <v>46</v>
      </c>
      <c r="F87" s="110" t="s">
        <v>99</v>
      </c>
      <c r="G87" s="110" t="s">
        <v>100</v>
      </c>
      <c r="H87" s="110" t="s">
        <v>101</v>
      </c>
      <c r="I87" s="110" t="s">
        <v>95</v>
      </c>
      <c r="J87" s="111" t="s">
        <v>102</v>
      </c>
    </row>
    <row r="88" spans="1:10" s="1" customFormat="1" ht="22.9" customHeight="1" x14ac:dyDescent="0.25">
      <c r="A88" s="30"/>
      <c r="B88" s="59" t="s">
        <v>103</v>
      </c>
      <c r="I88" s="112">
        <f>I89+I100+I111</f>
        <v>0</v>
      </c>
    </row>
    <row r="89" spans="1:10" s="11" customFormat="1" ht="25.9" customHeight="1" x14ac:dyDescent="0.2">
      <c r="A89" s="113"/>
      <c r="C89" s="114" t="s">
        <v>63</v>
      </c>
      <c r="D89" s="115" t="s">
        <v>316</v>
      </c>
      <c r="E89" s="115" t="s">
        <v>317</v>
      </c>
      <c r="H89" s="116"/>
      <c r="I89" s="117">
        <f>SUM(I90:I99)</f>
        <v>0</v>
      </c>
    </row>
    <row r="90" spans="1:10" s="1" customFormat="1" ht="12" x14ac:dyDescent="0.2">
      <c r="A90" s="30"/>
      <c r="B90" s="125" t="s">
        <v>69</v>
      </c>
      <c r="C90" s="125" t="s">
        <v>107</v>
      </c>
      <c r="D90" s="126" t="s">
        <v>318</v>
      </c>
      <c r="E90" s="127" t="s">
        <v>328</v>
      </c>
      <c r="F90" s="128" t="s">
        <v>114</v>
      </c>
      <c r="G90" s="129">
        <v>1</v>
      </c>
      <c r="H90" s="130"/>
      <c r="I90" s="131">
        <f t="shared" ref="I90:I99" si="0">ROUND(H90*G90,2)</f>
        <v>0</v>
      </c>
      <c r="J90" s="222" t="s">
        <v>366</v>
      </c>
    </row>
    <row r="91" spans="1:10" s="1" customFormat="1" ht="12" x14ac:dyDescent="0.2">
      <c r="A91" s="30"/>
      <c r="B91" s="125" t="s">
        <v>71</v>
      </c>
      <c r="C91" s="125" t="s">
        <v>107</v>
      </c>
      <c r="D91" s="126" t="s">
        <v>319</v>
      </c>
      <c r="E91" s="127" t="s">
        <v>329</v>
      </c>
      <c r="F91" s="128" t="s">
        <v>114</v>
      </c>
      <c r="G91" s="129">
        <v>1</v>
      </c>
      <c r="H91" s="130"/>
      <c r="I91" s="131">
        <f t="shared" si="0"/>
        <v>0</v>
      </c>
      <c r="J91" s="222" t="s">
        <v>366</v>
      </c>
    </row>
    <row r="92" spans="1:10" s="1" customFormat="1" ht="12" x14ac:dyDescent="0.2">
      <c r="A92" s="30"/>
      <c r="B92" s="125" t="s">
        <v>76</v>
      </c>
      <c r="C92" s="125" t="s">
        <v>107</v>
      </c>
      <c r="D92" s="126" t="s">
        <v>320</v>
      </c>
      <c r="E92" s="127" t="s">
        <v>330</v>
      </c>
      <c r="F92" s="128" t="s">
        <v>114</v>
      </c>
      <c r="G92" s="129">
        <v>1</v>
      </c>
      <c r="H92" s="130"/>
      <c r="I92" s="131">
        <f t="shared" si="0"/>
        <v>0</v>
      </c>
      <c r="J92" s="222" t="s">
        <v>366</v>
      </c>
    </row>
    <row r="93" spans="1:10" s="1" customFormat="1" ht="12" x14ac:dyDescent="0.2">
      <c r="A93" s="30"/>
      <c r="B93" s="125" t="s">
        <v>78</v>
      </c>
      <c r="C93" s="125" t="s">
        <v>107</v>
      </c>
      <c r="D93" s="126" t="s">
        <v>321</v>
      </c>
      <c r="E93" s="127" t="s">
        <v>331</v>
      </c>
      <c r="F93" s="128" t="s">
        <v>114</v>
      </c>
      <c r="G93" s="129">
        <v>1</v>
      </c>
      <c r="H93" s="130"/>
      <c r="I93" s="131">
        <f t="shared" si="0"/>
        <v>0</v>
      </c>
      <c r="J93" s="222" t="s">
        <v>366</v>
      </c>
    </row>
    <row r="94" spans="1:10" s="1" customFormat="1" ht="12" x14ac:dyDescent="0.2">
      <c r="A94" s="30"/>
      <c r="B94" s="125" t="s">
        <v>87</v>
      </c>
      <c r="C94" s="125" t="s">
        <v>107</v>
      </c>
      <c r="D94" s="126" t="s">
        <v>322</v>
      </c>
      <c r="E94" s="127" t="s">
        <v>332</v>
      </c>
      <c r="F94" s="128" t="s">
        <v>114</v>
      </c>
      <c r="G94" s="129">
        <v>1</v>
      </c>
      <c r="H94" s="130"/>
      <c r="I94" s="131">
        <f t="shared" si="0"/>
        <v>0</v>
      </c>
      <c r="J94" s="222" t="s">
        <v>366</v>
      </c>
    </row>
    <row r="95" spans="1:10" s="1" customFormat="1" ht="12" x14ac:dyDescent="0.2">
      <c r="A95" s="30"/>
      <c r="B95" s="125" t="s">
        <v>79</v>
      </c>
      <c r="C95" s="125" t="s">
        <v>107</v>
      </c>
      <c r="D95" s="126" t="s">
        <v>323</v>
      </c>
      <c r="E95" s="127" t="s">
        <v>333</v>
      </c>
      <c r="F95" s="128" t="s">
        <v>114</v>
      </c>
      <c r="G95" s="129">
        <v>1</v>
      </c>
      <c r="H95" s="130"/>
      <c r="I95" s="131">
        <f t="shared" si="0"/>
        <v>0</v>
      </c>
      <c r="J95" s="222" t="s">
        <v>366</v>
      </c>
    </row>
    <row r="96" spans="1:10" s="1" customFormat="1" ht="12" x14ac:dyDescent="0.2">
      <c r="A96" s="30"/>
      <c r="B96" s="125" t="s">
        <v>88</v>
      </c>
      <c r="C96" s="125" t="s">
        <v>107</v>
      </c>
      <c r="D96" s="126" t="s">
        <v>324</v>
      </c>
      <c r="E96" s="127" t="s">
        <v>334</v>
      </c>
      <c r="F96" s="128" t="s">
        <v>114</v>
      </c>
      <c r="G96" s="129">
        <v>1</v>
      </c>
      <c r="H96" s="130"/>
      <c r="I96" s="131">
        <f t="shared" si="0"/>
        <v>0</v>
      </c>
      <c r="J96" s="222" t="s">
        <v>366</v>
      </c>
    </row>
    <row r="97" spans="1:10" s="1" customFormat="1" ht="12" x14ac:dyDescent="0.2">
      <c r="A97" s="30"/>
      <c r="B97" s="125" t="s">
        <v>80</v>
      </c>
      <c r="C97" s="125" t="s">
        <v>107</v>
      </c>
      <c r="D97" s="126" t="s">
        <v>325</v>
      </c>
      <c r="E97" s="127" t="s">
        <v>335</v>
      </c>
      <c r="F97" s="128" t="s">
        <v>114</v>
      </c>
      <c r="G97" s="129">
        <v>1</v>
      </c>
      <c r="H97" s="130"/>
      <c r="I97" s="131">
        <f t="shared" si="0"/>
        <v>0</v>
      </c>
      <c r="J97" s="222" t="s">
        <v>366</v>
      </c>
    </row>
    <row r="98" spans="1:10" s="1" customFormat="1" ht="12" x14ac:dyDescent="0.2">
      <c r="A98" s="30"/>
      <c r="B98" s="125" t="s">
        <v>81</v>
      </c>
      <c r="C98" s="125" t="s">
        <v>107</v>
      </c>
      <c r="D98" s="126" t="s">
        <v>326</v>
      </c>
      <c r="E98" s="127" t="s">
        <v>336</v>
      </c>
      <c r="F98" s="128" t="s">
        <v>114</v>
      </c>
      <c r="G98" s="129">
        <v>1</v>
      </c>
      <c r="H98" s="130"/>
      <c r="I98" s="131">
        <f t="shared" si="0"/>
        <v>0</v>
      </c>
      <c r="J98" s="222" t="s">
        <v>366</v>
      </c>
    </row>
    <row r="99" spans="1:10" s="1" customFormat="1" ht="12" x14ac:dyDescent="0.2">
      <c r="A99" s="30"/>
      <c r="B99" s="125" t="s">
        <v>82</v>
      </c>
      <c r="C99" s="125" t="s">
        <v>107</v>
      </c>
      <c r="D99" s="126" t="s">
        <v>327</v>
      </c>
      <c r="E99" s="127" t="s">
        <v>337</v>
      </c>
      <c r="F99" s="128" t="s">
        <v>114</v>
      </c>
      <c r="G99" s="129">
        <v>1</v>
      </c>
      <c r="H99" s="130"/>
      <c r="I99" s="131">
        <f t="shared" si="0"/>
        <v>0</v>
      </c>
      <c r="J99" s="222" t="s">
        <v>366</v>
      </c>
    </row>
    <row r="100" spans="1:10" s="11" customFormat="1" ht="25.9" customHeight="1" x14ac:dyDescent="0.2">
      <c r="A100" s="113"/>
      <c r="C100" s="114" t="s">
        <v>63</v>
      </c>
      <c r="D100" s="115" t="s">
        <v>338</v>
      </c>
      <c r="E100" s="115" t="s">
        <v>426</v>
      </c>
      <c r="H100" s="116"/>
      <c r="I100" s="117">
        <f>SUM(I101:I110)</f>
        <v>0</v>
      </c>
      <c r="J100" s="223"/>
    </row>
    <row r="101" spans="1:10" s="1" customFormat="1" ht="12" x14ac:dyDescent="0.2">
      <c r="A101" s="30"/>
      <c r="B101" s="125">
        <v>11</v>
      </c>
      <c r="C101" s="125" t="s">
        <v>107</v>
      </c>
      <c r="D101" s="126" t="s">
        <v>340</v>
      </c>
      <c r="E101" s="127" t="s">
        <v>328</v>
      </c>
      <c r="F101" s="128" t="s">
        <v>114</v>
      </c>
      <c r="G101" s="129">
        <v>1</v>
      </c>
      <c r="H101" s="130"/>
      <c r="I101" s="131">
        <f t="shared" ref="I101:I110" si="1">ROUND(H101*G101,2)</f>
        <v>0</v>
      </c>
      <c r="J101" s="222" t="s">
        <v>366</v>
      </c>
    </row>
    <row r="102" spans="1:10" s="1" customFormat="1" ht="12" x14ac:dyDescent="0.2">
      <c r="A102" s="30"/>
      <c r="B102" s="125">
        <v>12</v>
      </c>
      <c r="C102" s="125" t="s">
        <v>107</v>
      </c>
      <c r="D102" s="126" t="s">
        <v>341</v>
      </c>
      <c r="E102" s="127" t="s">
        <v>329</v>
      </c>
      <c r="F102" s="128" t="s">
        <v>114</v>
      </c>
      <c r="G102" s="129">
        <v>1</v>
      </c>
      <c r="H102" s="130"/>
      <c r="I102" s="131">
        <f t="shared" si="1"/>
        <v>0</v>
      </c>
      <c r="J102" s="222" t="s">
        <v>366</v>
      </c>
    </row>
    <row r="103" spans="1:10" s="1" customFormat="1" ht="12" x14ac:dyDescent="0.2">
      <c r="A103" s="30"/>
      <c r="B103" s="125">
        <v>13</v>
      </c>
      <c r="C103" s="125" t="s">
        <v>107</v>
      </c>
      <c r="D103" s="126" t="s">
        <v>342</v>
      </c>
      <c r="E103" s="127" t="s">
        <v>330</v>
      </c>
      <c r="F103" s="128" t="s">
        <v>114</v>
      </c>
      <c r="G103" s="129">
        <v>1</v>
      </c>
      <c r="H103" s="130"/>
      <c r="I103" s="131">
        <f t="shared" si="1"/>
        <v>0</v>
      </c>
      <c r="J103" s="222" t="s">
        <v>366</v>
      </c>
    </row>
    <row r="104" spans="1:10" s="1" customFormat="1" ht="12" x14ac:dyDescent="0.2">
      <c r="A104" s="30"/>
      <c r="B104" s="125">
        <v>14</v>
      </c>
      <c r="C104" s="125" t="s">
        <v>107</v>
      </c>
      <c r="D104" s="126" t="s">
        <v>343</v>
      </c>
      <c r="E104" s="127" t="s">
        <v>331</v>
      </c>
      <c r="F104" s="128" t="s">
        <v>114</v>
      </c>
      <c r="G104" s="129">
        <v>1</v>
      </c>
      <c r="H104" s="130"/>
      <c r="I104" s="131">
        <f t="shared" si="1"/>
        <v>0</v>
      </c>
      <c r="J104" s="222" t="s">
        <v>366</v>
      </c>
    </row>
    <row r="105" spans="1:10" s="1" customFormat="1" ht="12" x14ac:dyDescent="0.2">
      <c r="A105" s="30"/>
      <c r="B105" s="125">
        <v>15</v>
      </c>
      <c r="C105" s="125" t="s">
        <v>107</v>
      </c>
      <c r="D105" s="126" t="s">
        <v>344</v>
      </c>
      <c r="E105" s="127" t="s">
        <v>339</v>
      </c>
      <c r="F105" s="128" t="s">
        <v>114</v>
      </c>
      <c r="G105" s="129">
        <v>1</v>
      </c>
      <c r="H105" s="130"/>
      <c r="I105" s="131">
        <f t="shared" si="1"/>
        <v>0</v>
      </c>
      <c r="J105" s="222" t="s">
        <v>366</v>
      </c>
    </row>
    <row r="106" spans="1:10" s="1" customFormat="1" ht="12" x14ac:dyDescent="0.2">
      <c r="A106" s="30"/>
      <c r="B106" s="125">
        <v>16</v>
      </c>
      <c r="C106" s="125" t="s">
        <v>107</v>
      </c>
      <c r="D106" s="126" t="s">
        <v>345</v>
      </c>
      <c r="E106" s="127" t="s">
        <v>333</v>
      </c>
      <c r="F106" s="128" t="s">
        <v>114</v>
      </c>
      <c r="G106" s="129">
        <v>1</v>
      </c>
      <c r="H106" s="130"/>
      <c r="I106" s="131">
        <f t="shared" si="1"/>
        <v>0</v>
      </c>
      <c r="J106" s="222" t="s">
        <v>366</v>
      </c>
    </row>
    <row r="107" spans="1:10" s="1" customFormat="1" ht="12" x14ac:dyDescent="0.2">
      <c r="A107" s="30"/>
      <c r="B107" s="125">
        <v>17</v>
      </c>
      <c r="C107" s="125" t="s">
        <v>107</v>
      </c>
      <c r="D107" s="126" t="s">
        <v>346</v>
      </c>
      <c r="E107" s="127" t="s">
        <v>334</v>
      </c>
      <c r="F107" s="128" t="s">
        <v>114</v>
      </c>
      <c r="G107" s="129">
        <v>1</v>
      </c>
      <c r="H107" s="130"/>
      <c r="I107" s="131">
        <f t="shared" si="1"/>
        <v>0</v>
      </c>
      <c r="J107" s="222" t="s">
        <v>366</v>
      </c>
    </row>
    <row r="108" spans="1:10" s="1" customFormat="1" ht="12" x14ac:dyDescent="0.2">
      <c r="A108" s="30"/>
      <c r="B108" s="125">
        <v>18</v>
      </c>
      <c r="C108" s="125" t="s">
        <v>107</v>
      </c>
      <c r="D108" s="126" t="s">
        <v>347</v>
      </c>
      <c r="E108" s="127" t="s">
        <v>335</v>
      </c>
      <c r="F108" s="128" t="s">
        <v>114</v>
      </c>
      <c r="G108" s="129">
        <v>1</v>
      </c>
      <c r="H108" s="130"/>
      <c r="I108" s="131">
        <f t="shared" si="1"/>
        <v>0</v>
      </c>
      <c r="J108" s="222" t="s">
        <v>366</v>
      </c>
    </row>
    <row r="109" spans="1:10" s="1" customFormat="1" ht="12" x14ac:dyDescent="0.2">
      <c r="A109" s="30"/>
      <c r="B109" s="125">
        <v>19</v>
      </c>
      <c r="C109" s="125" t="s">
        <v>107</v>
      </c>
      <c r="D109" s="126" t="s">
        <v>348</v>
      </c>
      <c r="E109" s="127" t="s">
        <v>336</v>
      </c>
      <c r="F109" s="128" t="s">
        <v>114</v>
      </c>
      <c r="G109" s="129">
        <v>1</v>
      </c>
      <c r="H109" s="130"/>
      <c r="I109" s="131">
        <f t="shared" si="1"/>
        <v>0</v>
      </c>
      <c r="J109" s="222" t="s">
        <v>366</v>
      </c>
    </row>
    <row r="110" spans="1:10" s="1" customFormat="1" ht="12" x14ac:dyDescent="0.2">
      <c r="A110" s="30"/>
      <c r="B110" s="125">
        <v>20</v>
      </c>
      <c r="C110" s="125" t="s">
        <v>107</v>
      </c>
      <c r="D110" s="126" t="s">
        <v>349</v>
      </c>
      <c r="E110" s="127" t="s">
        <v>337</v>
      </c>
      <c r="F110" s="128" t="s">
        <v>114</v>
      </c>
      <c r="G110" s="129">
        <v>1</v>
      </c>
      <c r="H110" s="130"/>
      <c r="I110" s="131">
        <f t="shared" si="1"/>
        <v>0</v>
      </c>
      <c r="J110" s="222" t="s">
        <v>366</v>
      </c>
    </row>
    <row r="111" spans="1:10" s="11" customFormat="1" ht="25.9" customHeight="1" x14ac:dyDescent="0.2">
      <c r="A111" s="113"/>
      <c r="C111" s="114" t="s">
        <v>63</v>
      </c>
      <c r="D111" s="115" t="s">
        <v>350</v>
      </c>
      <c r="E111" s="115" t="s">
        <v>351</v>
      </c>
      <c r="H111" s="116"/>
      <c r="I111" s="117">
        <f>SUM(I112:I123)</f>
        <v>0</v>
      </c>
      <c r="J111" s="223"/>
    </row>
    <row r="112" spans="1:10" s="1" customFormat="1" ht="12" x14ac:dyDescent="0.2">
      <c r="A112" s="30"/>
      <c r="B112" s="125">
        <v>21</v>
      </c>
      <c r="C112" s="125" t="s">
        <v>107</v>
      </c>
      <c r="D112" s="126" t="s">
        <v>352</v>
      </c>
      <c r="E112" s="127" t="s">
        <v>328</v>
      </c>
      <c r="F112" s="128" t="s">
        <v>114</v>
      </c>
      <c r="G112" s="129">
        <v>1</v>
      </c>
      <c r="H112" s="130"/>
      <c r="I112" s="131">
        <f t="shared" ref="I112:I123" si="2">ROUND(H112*G112,2)</f>
        <v>0</v>
      </c>
      <c r="J112" s="222" t="s">
        <v>366</v>
      </c>
    </row>
    <row r="113" spans="1:10" s="1" customFormat="1" ht="12" x14ac:dyDescent="0.2">
      <c r="A113" s="30"/>
      <c r="B113" s="125">
        <v>22</v>
      </c>
      <c r="C113" s="125" t="s">
        <v>107</v>
      </c>
      <c r="D113" s="126" t="s">
        <v>353</v>
      </c>
      <c r="E113" s="127" t="s">
        <v>329</v>
      </c>
      <c r="F113" s="128" t="s">
        <v>114</v>
      </c>
      <c r="G113" s="129">
        <v>1</v>
      </c>
      <c r="H113" s="130"/>
      <c r="I113" s="131">
        <f t="shared" si="2"/>
        <v>0</v>
      </c>
      <c r="J113" s="222" t="s">
        <v>366</v>
      </c>
    </row>
    <row r="114" spans="1:10" s="1" customFormat="1" ht="12" x14ac:dyDescent="0.2">
      <c r="A114" s="30"/>
      <c r="B114" s="125">
        <v>23</v>
      </c>
      <c r="C114" s="125" t="s">
        <v>107</v>
      </c>
      <c r="D114" s="126" t="s">
        <v>354</v>
      </c>
      <c r="E114" s="127" t="s">
        <v>330</v>
      </c>
      <c r="F114" s="128" t="s">
        <v>114</v>
      </c>
      <c r="G114" s="129">
        <v>1</v>
      </c>
      <c r="H114" s="130"/>
      <c r="I114" s="131">
        <f t="shared" si="2"/>
        <v>0</v>
      </c>
      <c r="J114" s="222" t="s">
        <v>366</v>
      </c>
    </row>
    <row r="115" spans="1:10" s="1" customFormat="1" ht="12" x14ac:dyDescent="0.2">
      <c r="A115" s="30"/>
      <c r="B115" s="125">
        <v>24</v>
      </c>
      <c r="C115" s="125" t="s">
        <v>107</v>
      </c>
      <c r="D115" s="126" t="s">
        <v>355</v>
      </c>
      <c r="E115" s="127" t="s">
        <v>331</v>
      </c>
      <c r="F115" s="128" t="s">
        <v>114</v>
      </c>
      <c r="G115" s="129">
        <v>1</v>
      </c>
      <c r="H115" s="130"/>
      <c r="I115" s="131">
        <f t="shared" si="2"/>
        <v>0</v>
      </c>
      <c r="J115" s="222" t="s">
        <v>366</v>
      </c>
    </row>
    <row r="116" spans="1:10" s="1" customFormat="1" ht="12" x14ac:dyDescent="0.2">
      <c r="A116" s="30"/>
      <c r="B116" s="125">
        <v>25</v>
      </c>
      <c r="C116" s="125" t="s">
        <v>107</v>
      </c>
      <c r="D116" s="126" t="s">
        <v>356</v>
      </c>
      <c r="E116" s="127" t="s">
        <v>364</v>
      </c>
      <c r="F116" s="128" t="s">
        <v>114</v>
      </c>
      <c r="G116" s="129">
        <v>1</v>
      </c>
      <c r="H116" s="130"/>
      <c r="I116" s="131">
        <f t="shared" si="2"/>
        <v>0</v>
      </c>
      <c r="J116" s="222" t="s">
        <v>366</v>
      </c>
    </row>
    <row r="117" spans="1:10" s="1" customFormat="1" ht="12" x14ac:dyDescent="0.2">
      <c r="A117" s="30"/>
      <c r="B117" s="125">
        <v>26</v>
      </c>
      <c r="C117" s="125" t="s">
        <v>107</v>
      </c>
      <c r="D117" s="126" t="s">
        <v>357</v>
      </c>
      <c r="E117" s="127" t="s">
        <v>427</v>
      </c>
      <c r="F117" s="128" t="s">
        <v>114</v>
      </c>
      <c r="G117" s="129">
        <v>1</v>
      </c>
      <c r="H117" s="130"/>
      <c r="I117" s="131">
        <f t="shared" si="2"/>
        <v>0</v>
      </c>
      <c r="J117" s="222" t="s">
        <v>366</v>
      </c>
    </row>
    <row r="118" spans="1:10" s="1" customFormat="1" ht="12" x14ac:dyDescent="0.2">
      <c r="A118" s="30"/>
      <c r="B118" s="125">
        <v>27</v>
      </c>
      <c r="C118" s="125" t="s">
        <v>107</v>
      </c>
      <c r="D118" s="126" t="s">
        <v>358</v>
      </c>
      <c r="E118" s="127" t="s">
        <v>333</v>
      </c>
      <c r="F118" s="128" t="s">
        <v>114</v>
      </c>
      <c r="G118" s="129">
        <v>1</v>
      </c>
      <c r="H118" s="130"/>
      <c r="I118" s="131">
        <f t="shared" si="2"/>
        <v>0</v>
      </c>
      <c r="J118" s="222" t="s">
        <v>366</v>
      </c>
    </row>
    <row r="119" spans="1:10" s="1" customFormat="1" ht="12" x14ac:dyDescent="0.2">
      <c r="A119" s="30"/>
      <c r="B119" s="125">
        <v>28</v>
      </c>
      <c r="C119" s="125" t="s">
        <v>107</v>
      </c>
      <c r="D119" s="126" t="s">
        <v>359</v>
      </c>
      <c r="E119" s="127" t="s">
        <v>334</v>
      </c>
      <c r="F119" s="128" t="s">
        <v>114</v>
      </c>
      <c r="G119" s="129">
        <v>1</v>
      </c>
      <c r="H119" s="130"/>
      <c r="I119" s="131">
        <f t="shared" si="2"/>
        <v>0</v>
      </c>
      <c r="J119" s="222" t="s">
        <v>366</v>
      </c>
    </row>
    <row r="120" spans="1:10" s="1" customFormat="1" ht="12" x14ac:dyDescent="0.2">
      <c r="A120" s="30"/>
      <c r="B120" s="125">
        <v>29</v>
      </c>
      <c r="C120" s="125" t="s">
        <v>107</v>
      </c>
      <c r="D120" s="126" t="s">
        <v>360</v>
      </c>
      <c r="E120" s="127" t="s">
        <v>335</v>
      </c>
      <c r="F120" s="128" t="s">
        <v>114</v>
      </c>
      <c r="G120" s="129">
        <v>1</v>
      </c>
      <c r="H120" s="130"/>
      <c r="I120" s="131">
        <f t="shared" si="2"/>
        <v>0</v>
      </c>
      <c r="J120" s="222" t="s">
        <v>366</v>
      </c>
    </row>
    <row r="121" spans="1:10" s="1" customFormat="1" ht="12" x14ac:dyDescent="0.2">
      <c r="A121" s="30"/>
      <c r="B121" s="125">
        <v>30</v>
      </c>
      <c r="C121" s="125" t="s">
        <v>107</v>
      </c>
      <c r="D121" s="126" t="s">
        <v>361</v>
      </c>
      <c r="E121" s="127" t="s">
        <v>336</v>
      </c>
      <c r="F121" s="128" t="s">
        <v>114</v>
      </c>
      <c r="G121" s="129">
        <v>1</v>
      </c>
      <c r="H121" s="130"/>
      <c r="I121" s="131">
        <f t="shared" si="2"/>
        <v>0</v>
      </c>
      <c r="J121" s="222" t="s">
        <v>366</v>
      </c>
    </row>
    <row r="122" spans="1:10" s="1" customFormat="1" ht="12" x14ac:dyDescent="0.2">
      <c r="A122" s="30"/>
      <c r="B122" s="125">
        <v>31</v>
      </c>
      <c r="C122" s="125" t="s">
        <v>107</v>
      </c>
      <c r="D122" s="126" t="s">
        <v>362</v>
      </c>
      <c r="E122" s="127" t="s">
        <v>337</v>
      </c>
      <c r="F122" s="128" t="s">
        <v>114</v>
      </c>
      <c r="G122" s="129">
        <v>1</v>
      </c>
      <c r="H122" s="130"/>
      <c r="I122" s="131">
        <f t="shared" si="2"/>
        <v>0</v>
      </c>
      <c r="J122" s="222" t="s">
        <v>366</v>
      </c>
    </row>
    <row r="123" spans="1:10" s="1" customFormat="1" ht="12" x14ac:dyDescent="0.2">
      <c r="A123" s="30"/>
      <c r="B123" s="125">
        <v>32</v>
      </c>
      <c r="C123" s="125" t="s">
        <v>107</v>
      </c>
      <c r="D123" s="126" t="s">
        <v>363</v>
      </c>
      <c r="E123" s="127" t="s">
        <v>365</v>
      </c>
      <c r="F123" s="128" t="s">
        <v>114</v>
      </c>
      <c r="G123" s="129">
        <v>1</v>
      </c>
      <c r="H123" s="130"/>
      <c r="I123" s="131">
        <f t="shared" si="2"/>
        <v>0</v>
      </c>
      <c r="J123" s="222" t="s">
        <v>366</v>
      </c>
    </row>
    <row r="124" spans="1:10" s="1" customFormat="1" ht="6.95" customHeight="1" x14ac:dyDescent="0.2">
      <c r="A124" s="39"/>
      <c r="B124" s="40"/>
      <c r="C124" s="40"/>
      <c r="D124" s="40"/>
      <c r="E124" s="40"/>
      <c r="F124" s="40"/>
      <c r="G124" s="40"/>
      <c r="H124" s="40"/>
      <c r="I124" s="40"/>
      <c r="J124" s="224"/>
    </row>
  </sheetData>
  <autoFilter ref="B87:J123" xr:uid="{00000000-0009-0000-0000-000001000000}"/>
  <mergeCells count="11">
    <mergeCell ref="D7:G7"/>
    <mergeCell ref="D9:G9"/>
    <mergeCell ref="D11:G11"/>
    <mergeCell ref="D20:G20"/>
    <mergeCell ref="D76:G76"/>
    <mergeCell ref="D78:G78"/>
    <mergeCell ref="D80:G80"/>
    <mergeCell ref="D29:G29"/>
    <mergeCell ref="D50:G50"/>
    <mergeCell ref="D52:G52"/>
    <mergeCell ref="D54:G54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3">
    <pageSetUpPr fitToPage="1"/>
  </sheetPr>
  <dimension ref="A2:BK107"/>
  <sheetViews>
    <sheetView showGridLines="0" view="pageBreakPreview" topLeftCell="A64" zoomScale="80" zoomScaleNormal="100" zoomScaleSheetLayoutView="80" workbookViewId="0">
      <selection activeCell="E92" sqref="E92"/>
    </sheetView>
  </sheetViews>
  <sheetFormatPr defaultRowHeight="11.25" x14ac:dyDescent="0.2"/>
  <cols>
    <col min="1" max="1" width="1.1640625" customWidth="1"/>
    <col min="2" max="2" width="4.1640625" customWidth="1"/>
    <col min="3" max="3" width="4.33203125" customWidth="1"/>
    <col min="4" max="4" width="17.1640625" customWidth="1"/>
    <col min="5" max="5" width="89.6640625" customWidth="1"/>
    <col min="6" max="6" width="7.5" customWidth="1"/>
    <col min="7" max="7" width="14" customWidth="1"/>
    <col min="8" max="8" width="15.83203125" customWidth="1"/>
    <col min="9" max="10" width="22.33203125" customWidth="1"/>
  </cols>
  <sheetData>
    <row r="2" spans="1:10" ht="36.950000000000003" customHeight="1" x14ac:dyDescent="0.2"/>
    <row r="3" spans="1:10" ht="6.95" customHeight="1" x14ac:dyDescent="0.2">
      <c r="A3" s="16"/>
      <c r="B3" s="17"/>
      <c r="C3" s="17"/>
      <c r="D3" s="17"/>
      <c r="E3" s="17"/>
      <c r="F3" s="17"/>
      <c r="G3" s="17"/>
      <c r="H3" s="17"/>
      <c r="I3" s="17"/>
      <c r="J3" s="17"/>
    </row>
    <row r="4" spans="1:10" ht="24.95" customHeight="1" x14ac:dyDescent="0.2">
      <c r="A4" s="18"/>
      <c r="C4" s="19" t="s">
        <v>90</v>
      </c>
    </row>
    <row r="5" spans="1:10" ht="6.95" customHeight="1" x14ac:dyDescent="0.2">
      <c r="A5" s="18"/>
    </row>
    <row r="6" spans="1:10" ht="12" customHeight="1" x14ac:dyDescent="0.2">
      <c r="A6" s="18"/>
      <c r="C6" s="25" t="s">
        <v>14</v>
      </c>
    </row>
    <row r="7" spans="1:10" ht="16.5" customHeight="1" x14ac:dyDescent="0.2">
      <c r="A7" s="18"/>
      <c r="D7" s="291" t="str">
        <f>'Rekapitulace stavby'!K6</f>
        <v>Kroměříž - Restaurování SOUSOŠÍ KRISTA S PANNOU MARIÍ</v>
      </c>
      <c r="E7" s="293"/>
      <c r="F7" s="293"/>
      <c r="G7" s="293"/>
    </row>
    <row r="8" spans="1:10" ht="12.75" x14ac:dyDescent="0.2">
      <c r="A8" s="18"/>
      <c r="C8" s="25" t="s">
        <v>91</v>
      </c>
    </row>
    <row r="9" spans="1:10" ht="16.5" customHeight="1" x14ac:dyDescent="0.2">
      <c r="A9" s="18"/>
      <c r="D9" s="291" t="s">
        <v>313</v>
      </c>
      <c r="E9" s="275"/>
      <c r="F9" s="275"/>
      <c r="G9" s="275"/>
    </row>
    <row r="10" spans="1:10" s="1" customFormat="1" ht="12" customHeight="1" x14ac:dyDescent="0.2">
      <c r="A10" s="30"/>
      <c r="C10" s="25" t="s">
        <v>92</v>
      </c>
    </row>
    <row r="11" spans="1:10" s="1" customFormat="1" ht="16.5" customHeight="1" x14ac:dyDescent="0.2">
      <c r="A11" s="30"/>
      <c r="D11" s="258" t="s">
        <v>308</v>
      </c>
      <c r="E11" s="292"/>
      <c r="F11" s="292"/>
      <c r="G11" s="292"/>
    </row>
    <row r="12" spans="1:10" s="1" customFormat="1" x14ac:dyDescent="0.2">
      <c r="A12" s="30"/>
    </row>
    <row r="13" spans="1:10" s="1" customFormat="1" ht="12" customHeight="1" x14ac:dyDescent="0.2">
      <c r="A13" s="30"/>
      <c r="C13" s="25" t="s">
        <v>15</v>
      </c>
      <c r="E13" s="23" t="s">
        <v>16</v>
      </c>
      <c r="H13" s="25" t="s">
        <v>17</v>
      </c>
      <c r="I13" s="23" t="s">
        <v>16</v>
      </c>
    </row>
    <row r="14" spans="1:10" s="1" customFormat="1" ht="12" customHeight="1" x14ac:dyDescent="0.2">
      <c r="A14" s="30"/>
      <c r="C14" s="25" t="s">
        <v>18</v>
      </c>
      <c r="E14" s="23" t="s">
        <v>19</v>
      </c>
      <c r="H14" s="25" t="s">
        <v>20</v>
      </c>
      <c r="I14" s="47">
        <f>'Rekapitulace stavby'!AN8</f>
        <v>44928</v>
      </c>
    </row>
    <row r="15" spans="1:10" s="1" customFormat="1" ht="10.9" customHeight="1" x14ac:dyDescent="0.2">
      <c r="A15" s="30"/>
      <c r="D15" s="1" t="s">
        <v>368</v>
      </c>
    </row>
    <row r="16" spans="1:10" s="1" customFormat="1" ht="12" customHeight="1" x14ac:dyDescent="0.2">
      <c r="A16" s="30"/>
      <c r="C16" s="25" t="s">
        <v>21</v>
      </c>
      <c r="H16" s="25" t="s">
        <v>22</v>
      </c>
      <c r="I16" s="221" t="s">
        <v>310</v>
      </c>
    </row>
    <row r="17" spans="1:10" s="1" customFormat="1" ht="18" customHeight="1" x14ac:dyDescent="0.2">
      <c r="A17" s="30"/>
      <c r="D17" s="23" t="s">
        <v>369</v>
      </c>
      <c r="H17" s="25" t="s">
        <v>23</v>
      </c>
      <c r="I17" s="23" t="s">
        <v>311</v>
      </c>
    </row>
    <row r="18" spans="1:10" s="1" customFormat="1" ht="6.95" customHeight="1" x14ac:dyDescent="0.2">
      <c r="A18" s="30"/>
    </row>
    <row r="19" spans="1:10" s="1" customFormat="1" ht="12" customHeight="1" x14ac:dyDescent="0.2">
      <c r="A19" s="30"/>
      <c r="C19" s="25" t="s">
        <v>24</v>
      </c>
      <c r="H19" s="25" t="s">
        <v>22</v>
      </c>
      <c r="I19" s="26">
        <f>'Rekapitulace stavby'!AN13</f>
        <v>0</v>
      </c>
    </row>
    <row r="20" spans="1:10" s="1" customFormat="1" ht="18" customHeight="1" x14ac:dyDescent="0.2">
      <c r="A20" s="30"/>
      <c r="D20" s="294">
        <f>'Rekapitulace stavby'!E14</f>
        <v>0</v>
      </c>
      <c r="E20" s="283"/>
      <c r="F20" s="283"/>
      <c r="G20" s="283"/>
      <c r="H20" s="25" t="s">
        <v>23</v>
      </c>
      <c r="I20" s="26">
        <f>'Rekapitulace stavby'!AN14</f>
        <v>0</v>
      </c>
    </row>
    <row r="21" spans="1:10" s="1" customFormat="1" ht="6.95" customHeight="1" x14ac:dyDescent="0.2">
      <c r="A21" s="30"/>
    </row>
    <row r="22" spans="1:10" s="1" customFormat="1" ht="12" customHeight="1" x14ac:dyDescent="0.2">
      <c r="A22" s="30"/>
      <c r="C22" s="25" t="s">
        <v>25</v>
      </c>
      <c r="H22" s="25" t="s">
        <v>22</v>
      </c>
      <c r="I22" s="23" t="s">
        <v>16</v>
      </c>
    </row>
    <row r="23" spans="1:10" s="1" customFormat="1" ht="18" customHeight="1" x14ac:dyDescent="0.2">
      <c r="A23" s="30"/>
      <c r="D23" s="23"/>
      <c r="H23" s="25" t="s">
        <v>23</v>
      </c>
      <c r="I23" s="23" t="s">
        <v>16</v>
      </c>
    </row>
    <row r="24" spans="1:10" s="1" customFormat="1" ht="6.95" customHeight="1" x14ac:dyDescent="0.2">
      <c r="A24" s="30"/>
    </row>
    <row r="25" spans="1:10" s="1" customFormat="1" ht="12" customHeight="1" x14ac:dyDescent="0.2">
      <c r="A25" s="30"/>
      <c r="C25" s="25" t="s">
        <v>27</v>
      </c>
      <c r="H25" s="25" t="s">
        <v>22</v>
      </c>
      <c r="I25" s="23" t="str">
        <f>IF('Rekapitulace stavby'!AN19="","",'Rekapitulace stavby'!AN19)</f>
        <v/>
      </c>
    </row>
    <row r="26" spans="1:10" s="1" customFormat="1" ht="18" customHeight="1" x14ac:dyDescent="0.2">
      <c r="A26" s="30"/>
      <c r="D26" s="23" t="str">
        <f>IF('Rekapitulace stavby'!E20="","",'Rekapitulace stavby'!E20)</f>
        <v xml:space="preserve"> </v>
      </c>
      <c r="H26" s="25" t="s">
        <v>23</v>
      </c>
      <c r="I26" s="23" t="str">
        <f>IF('Rekapitulace stavby'!AN20="","",'Rekapitulace stavby'!AN20)</f>
        <v/>
      </c>
    </row>
    <row r="27" spans="1:10" s="1" customFormat="1" ht="6.95" customHeight="1" x14ac:dyDescent="0.2">
      <c r="A27" s="30"/>
    </row>
    <row r="28" spans="1:10" s="1" customFormat="1" ht="12" customHeight="1" x14ac:dyDescent="0.2">
      <c r="A28" s="30"/>
      <c r="C28" s="25" t="s">
        <v>28</v>
      </c>
    </row>
    <row r="29" spans="1:10" s="7" customFormat="1" ht="16.5" customHeight="1" x14ac:dyDescent="0.2">
      <c r="A29" s="88"/>
      <c r="D29" s="287" t="s">
        <v>16</v>
      </c>
      <c r="E29" s="287"/>
      <c r="F29" s="287"/>
      <c r="G29" s="287"/>
    </row>
    <row r="30" spans="1:10" s="1" customFormat="1" ht="6.95" customHeight="1" x14ac:dyDescent="0.2">
      <c r="A30" s="30"/>
    </row>
    <row r="31" spans="1:10" s="1" customFormat="1" ht="6.95" customHeight="1" x14ac:dyDescent="0.2">
      <c r="A31" s="30"/>
      <c r="C31" s="48"/>
      <c r="D31" s="48"/>
      <c r="E31" s="48"/>
      <c r="F31" s="48"/>
      <c r="G31" s="48"/>
      <c r="H31" s="48"/>
      <c r="I31" s="48"/>
      <c r="J31" s="48"/>
    </row>
    <row r="32" spans="1:10" s="1" customFormat="1" ht="25.35" customHeight="1" x14ac:dyDescent="0.2">
      <c r="A32" s="30"/>
      <c r="C32" s="89" t="s">
        <v>30</v>
      </c>
      <c r="I32" s="61">
        <f>ROUND(I87, 2)</f>
        <v>0</v>
      </c>
    </row>
    <row r="33" spans="1:10" s="1" customFormat="1" ht="6.95" customHeight="1" x14ac:dyDescent="0.2">
      <c r="A33" s="30"/>
      <c r="C33" s="48"/>
      <c r="D33" s="48"/>
      <c r="E33" s="48"/>
      <c r="F33" s="48"/>
      <c r="G33" s="48"/>
      <c r="H33" s="48"/>
      <c r="I33" s="48"/>
      <c r="J33" s="48"/>
    </row>
    <row r="34" spans="1:10" s="1" customFormat="1" ht="14.45" customHeight="1" x14ac:dyDescent="0.2">
      <c r="A34" s="30"/>
      <c r="E34" s="33" t="s">
        <v>32</v>
      </c>
      <c r="H34" s="33" t="s">
        <v>31</v>
      </c>
      <c r="I34" s="33" t="s">
        <v>33</v>
      </c>
    </row>
    <row r="35" spans="1:10" s="1" customFormat="1" ht="14.45" customHeight="1" x14ac:dyDescent="0.2">
      <c r="A35" s="30"/>
      <c r="C35" s="50" t="s">
        <v>34</v>
      </c>
      <c r="D35" s="25" t="s">
        <v>35</v>
      </c>
      <c r="E35" s="80">
        <f>I63</f>
        <v>0</v>
      </c>
      <c r="H35" s="90">
        <v>0.21</v>
      </c>
      <c r="I35" s="80">
        <f>ROUND(((SUM(E35))*H35),  2)</f>
        <v>0</v>
      </c>
    </row>
    <row r="36" spans="1:10" s="1" customFormat="1" ht="14.45" customHeight="1" x14ac:dyDescent="0.2">
      <c r="A36" s="30"/>
      <c r="D36" s="25" t="s">
        <v>36</v>
      </c>
      <c r="E36" s="80">
        <v>0</v>
      </c>
      <c r="H36" s="90">
        <v>0.15</v>
      </c>
      <c r="I36" s="80">
        <f>ROUND(((SUM(E36))*H36),  2)</f>
        <v>0</v>
      </c>
    </row>
    <row r="37" spans="1:10" s="1" customFormat="1" ht="14.45" customHeight="1" x14ac:dyDescent="0.2">
      <c r="A37" s="30"/>
      <c r="D37" s="25" t="s">
        <v>37</v>
      </c>
      <c r="E37" s="80">
        <v>0</v>
      </c>
      <c r="H37" s="90">
        <v>0.21</v>
      </c>
      <c r="I37" s="80">
        <f>0</f>
        <v>0</v>
      </c>
    </row>
    <row r="38" spans="1:10" s="1" customFormat="1" ht="14.45" customHeight="1" x14ac:dyDescent="0.2">
      <c r="A38" s="30"/>
      <c r="D38" s="25" t="s">
        <v>38</v>
      </c>
      <c r="E38" s="80">
        <v>0</v>
      </c>
      <c r="H38" s="90">
        <v>0.15</v>
      </c>
      <c r="I38" s="80">
        <f>0</f>
        <v>0</v>
      </c>
    </row>
    <row r="39" spans="1:10" s="1" customFormat="1" ht="14.45" customHeight="1" x14ac:dyDescent="0.2">
      <c r="A39" s="30"/>
      <c r="D39" s="25" t="s">
        <v>39</v>
      </c>
      <c r="E39" s="80">
        <v>0</v>
      </c>
      <c r="H39" s="90">
        <v>0</v>
      </c>
      <c r="I39" s="80">
        <f>0</f>
        <v>0</v>
      </c>
    </row>
    <row r="40" spans="1:10" s="1" customFormat="1" ht="6.95" customHeight="1" x14ac:dyDescent="0.2">
      <c r="A40" s="30"/>
    </row>
    <row r="41" spans="1:10" s="1" customFormat="1" ht="25.35" customHeight="1" x14ac:dyDescent="0.2">
      <c r="A41" s="30"/>
      <c r="B41" s="91"/>
      <c r="C41" s="92" t="s">
        <v>40</v>
      </c>
      <c r="D41" s="52"/>
      <c r="E41" s="52"/>
      <c r="F41" s="93" t="s">
        <v>41</v>
      </c>
      <c r="G41" s="94" t="s">
        <v>42</v>
      </c>
      <c r="H41" s="52"/>
      <c r="I41" s="95">
        <f>SUM(I32:I39)</f>
        <v>0</v>
      </c>
      <c r="J41" s="96"/>
    </row>
    <row r="42" spans="1:10" s="1" customFormat="1" ht="14.4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</row>
    <row r="46" spans="1:10" s="1" customFormat="1" ht="6.9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</row>
    <row r="47" spans="1:10" s="1" customFormat="1" ht="24.95" customHeight="1" x14ac:dyDescent="0.2">
      <c r="A47" s="30"/>
      <c r="B47" s="19" t="s">
        <v>93</v>
      </c>
    </row>
    <row r="48" spans="1:10" s="1" customFormat="1" ht="6.95" customHeight="1" x14ac:dyDescent="0.2">
      <c r="A48" s="30"/>
    </row>
    <row r="49" spans="1:12" s="1" customFormat="1" ht="12" customHeight="1" x14ac:dyDescent="0.2">
      <c r="A49" s="30"/>
      <c r="B49" s="25" t="s">
        <v>14</v>
      </c>
    </row>
    <row r="50" spans="1:12" s="1" customFormat="1" ht="16.5" customHeight="1" x14ac:dyDescent="0.2">
      <c r="A50" s="30"/>
      <c r="D50" s="291" t="str">
        <f>D7</f>
        <v>Kroměříž - Restaurování SOUSOŠÍ KRISTA S PANNOU MARIÍ</v>
      </c>
      <c r="E50" s="293"/>
      <c r="F50" s="293"/>
      <c r="G50" s="293"/>
    </row>
    <row r="51" spans="1:12" ht="12" customHeight="1" x14ac:dyDescent="0.2">
      <c r="A51" s="18"/>
      <c r="B51" s="25" t="s">
        <v>91</v>
      </c>
    </row>
    <row r="52" spans="1:12" ht="16.5" customHeight="1" x14ac:dyDescent="0.2">
      <c r="A52" s="18"/>
      <c r="D52" s="291" t="s">
        <v>313</v>
      </c>
      <c r="E52" s="275"/>
      <c r="F52" s="275"/>
      <c r="G52" s="275"/>
    </row>
    <row r="53" spans="1:12" ht="12" customHeight="1" x14ac:dyDescent="0.2">
      <c r="A53" s="18"/>
      <c r="B53" s="25" t="s">
        <v>92</v>
      </c>
    </row>
    <row r="54" spans="1:12" s="1" customFormat="1" ht="16.5" customHeight="1" x14ac:dyDescent="0.2">
      <c r="A54" s="30"/>
      <c r="D54" s="258" t="str">
        <f>D11</f>
        <v>LEŠENÍ</v>
      </c>
      <c r="E54" s="292"/>
      <c r="F54" s="292"/>
      <c r="G54" s="292"/>
    </row>
    <row r="55" spans="1:12" s="1" customFormat="1" ht="6.95" customHeight="1" x14ac:dyDescent="0.2">
      <c r="A55" s="30"/>
    </row>
    <row r="56" spans="1:12" s="1" customFormat="1" ht="12" customHeight="1" x14ac:dyDescent="0.2">
      <c r="A56" s="30"/>
      <c r="B56" s="25" t="s">
        <v>18</v>
      </c>
      <c r="E56" s="23" t="str">
        <f>E14</f>
        <v xml:space="preserve"> </v>
      </c>
      <c r="H56" s="25" t="s">
        <v>20</v>
      </c>
      <c r="I56" s="47">
        <f>IF(I14="","",I14)</f>
        <v>44928</v>
      </c>
    </row>
    <row r="57" spans="1:12" s="1" customFormat="1" ht="6.95" customHeight="1" x14ac:dyDescent="0.2">
      <c r="A57" s="30"/>
    </row>
    <row r="58" spans="1:12" s="1" customFormat="1" ht="15.2" customHeight="1" x14ac:dyDescent="0.2">
      <c r="A58" s="30"/>
      <c r="B58" s="25" t="s">
        <v>21</v>
      </c>
      <c r="E58" s="23" t="str">
        <f>D17</f>
        <v>Město Kroměříž</v>
      </c>
      <c r="H58" s="25" t="s">
        <v>25</v>
      </c>
      <c r="I58" s="28"/>
    </row>
    <row r="59" spans="1:12" s="1" customFormat="1" ht="15.2" customHeight="1" x14ac:dyDescent="0.2">
      <c r="A59" s="30"/>
      <c r="B59" s="25" t="s">
        <v>24</v>
      </c>
      <c r="E59" s="23">
        <f>IF(D20="","",D20)</f>
        <v>0</v>
      </c>
      <c r="H59" s="25" t="s">
        <v>27</v>
      </c>
      <c r="I59" s="28" t="str">
        <f>D26</f>
        <v xml:space="preserve"> </v>
      </c>
    </row>
    <row r="60" spans="1:12" s="1" customFormat="1" ht="10.35" customHeight="1" x14ac:dyDescent="0.2">
      <c r="A60" s="30"/>
    </row>
    <row r="61" spans="1:12" s="1" customFormat="1" ht="29.25" customHeight="1" x14ac:dyDescent="0.2">
      <c r="A61" s="30"/>
      <c r="B61" s="97" t="s">
        <v>94</v>
      </c>
      <c r="C61" s="91"/>
      <c r="D61" s="91"/>
      <c r="E61" s="91"/>
      <c r="F61" s="91"/>
      <c r="G61" s="91"/>
      <c r="H61" s="91"/>
      <c r="I61" s="98" t="s">
        <v>95</v>
      </c>
      <c r="J61" s="91"/>
    </row>
    <row r="62" spans="1:12" s="1" customFormat="1" ht="10.35" customHeight="1" x14ac:dyDescent="0.2">
      <c r="A62" s="30"/>
    </row>
    <row r="63" spans="1:12" s="1" customFormat="1" ht="22.9" customHeight="1" x14ac:dyDescent="0.2">
      <c r="A63" s="30"/>
      <c r="B63" s="99" t="s">
        <v>62</v>
      </c>
      <c r="I63" s="61">
        <f>I87</f>
        <v>0</v>
      </c>
    </row>
    <row r="64" spans="1:12" s="8" customFormat="1" ht="24.95" customHeight="1" x14ac:dyDescent="0.2">
      <c r="C64" s="101" t="s">
        <v>96</v>
      </c>
      <c r="D64" s="102"/>
      <c r="E64" s="102"/>
      <c r="F64" s="102"/>
      <c r="G64" s="102"/>
      <c r="H64" s="102"/>
      <c r="I64" s="103">
        <f>I88</f>
        <v>0</v>
      </c>
      <c r="L64" s="100"/>
    </row>
    <row r="65" spans="1:10" s="9" customFormat="1" ht="19.899999999999999" customHeight="1" x14ac:dyDescent="0.2">
      <c r="A65" s="104"/>
      <c r="C65" s="105" t="s">
        <v>391</v>
      </c>
      <c r="D65" s="106"/>
      <c r="E65" s="106"/>
      <c r="F65" s="106"/>
      <c r="G65" s="106"/>
      <c r="H65" s="106"/>
      <c r="I65" s="107">
        <f>I88</f>
        <v>0</v>
      </c>
    </row>
    <row r="66" spans="1:10" s="1" customFormat="1" ht="21.75" customHeight="1" x14ac:dyDescent="0.2">
      <c r="A66" s="30"/>
    </row>
    <row r="67" spans="1:10" s="1" customFormat="1" ht="6.95" customHeight="1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</row>
    <row r="70" spans="1:10" ht="20.25" customHeight="1" x14ac:dyDescent="0.2"/>
    <row r="71" spans="1:10" s="1" customFormat="1" ht="6.95" customHeight="1" x14ac:dyDescent="0.2">
      <c r="A71" s="41"/>
      <c r="B71" s="42"/>
      <c r="C71" s="42"/>
      <c r="D71" s="42"/>
      <c r="E71" s="42"/>
      <c r="F71" s="42"/>
      <c r="G71" s="42"/>
      <c r="H71" s="42"/>
      <c r="I71" s="42"/>
      <c r="J71" s="42"/>
    </row>
    <row r="72" spans="1:10" s="1" customFormat="1" ht="24.95" customHeight="1" x14ac:dyDescent="0.2">
      <c r="A72" s="30"/>
      <c r="B72" s="19" t="s">
        <v>97</v>
      </c>
    </row>
    <row r="73" spans="1:10" s="1" customFormat="1" ht="6.95" customHeight="1" x14ac:dyDescent="0.2">
      <c r="A73" s="30"/>
    </row>
    <row r="74" spans="1:10" s="1" customFormat="1" ht="12" customHeight="1" x14ac:dyDescent="0.2">
      <c r="A74" s="30"/>
      <c r="B74" s="25" t="s">
        <v>14</v>
      </c>
    </row>
    <row r="75" spans="1:10" s="1" customFormat="1" ht="16.5" customHeight="1" x14ac:dyDescent="0.2">
      <c r="A75" s="30"/>
      <c r="D75" s="291" t="str">
        <f>D7</f>
        <v>Kroměříž - Restaurování SOUSOŠÍ KRISTA S PANNOU MARIÍ</v>
      </c>
      <c r="E75" s="293"/>
      <c r="F75" s="293"/>
      <c r="G75" s="293"/>
    </row>
    <row r="76" spans="1:10" ht="12" customHeight="1" x14ac:dyDescent="0.2">
      <c r="A76" s="18"/>
      <c r="B76" s="25" t="s">
        <v>91</v>
      </c>
    </row>
    <row r="77" spans="1:10" ht="16.5" customHeight="1" x14ac:dyDescent="0.2">
      <c r="A77" s="18"/>
      <c r="D77" s="291" t="s">
        <v>312</v>
      </c>
      <c r="E77" s="275"/>
      <c r="F77" s="275"/>
      <c r="G77" s="275"/>
    </row>
    <row r="78" spans="1:10" s="1" customFormat="1" ht="12" customHeight="1" x14ac:dyDescent="0.2">
      <c r="A78" s="30"/>
      <c r="B78" s="25" t="s">
        <v>92</v>
      </c>
    </row>
    <row r="79" spans="1:10" s="1" customFormat="1" ht="16.5" customHeight="1" x14ac:dyDescent="0.2">
      <c r="A79" s="30"/>
      <c r="D79" s="258" t="s">
        <v>308</v>
      </c>
      <c r="E79" s="292"/>
      <c r="F79" s="292"/>
      <c r="G79" s="292"/>
    </row>
    <row r="80" spans="1:10" s="1" customFormat="1" ht="6.95" customHeight="1" x14ac:dyDescent="0.2">
      <c r="A80" s="30"/>
    </row>
    <row r="81" spans="1:63" s="1" customFormat="1" ht="12" customHeight="1" x14ac:dyDescent="0.2">
      <c r="A81" s="30"/>
      <c r="B81" s="25" t="s">
        <v>18</v>
      </c>
      <c r="E81" s="23" t="str">
        <f>E14</f>
        <v xml:space="preserve"> </v>
      </c>
      <c r="H81" s="25" t="s">
        <v>20</v>
      </c>
      <c r="I81" s="47">
        <f>IF(I14="","",I14)</f>
        <v>44928</v>
      </c>
    </row>
    <row r="82" spans="1:63" s="1" customFormat="1" ht="6.95" customHeight="1" x14ac:dyDescent="0.2">
      <c r="A82" s="30"/>
    </row>
    <row r="83" spans="1:63" s="1" customFormat="1" ht="15.2" customHeight="1" x14ac:dyDescent="0.2">
      <c r="A83" s="30"/>
      <c r="B83" s="25" t="s">
        <v>21</v>
      </c>
      <c r="E83" s="23" t="s">
        <v>369</v>
      </c>
      <c r="H83" s="25" t="s">
        <v>25</v>
      </c>
      <c r="I83" s="28"/>
    </row>
    <row r="84" spans="1:63" s="1" customFormat="1" ht="15.2" customHeight="1" x14ac:dyDescent="0.2">
      <c r="A84" s="30"/>
      <c r="B84" s="25" t="s">
        <v>24</v>
      </c>
      <c r="E84" s="23">
        <f>IF(D20="","",D20)</f>
        <v>0</v>
      </c>
      <c r="H84" s="25" t="s">
        <v>27</v>
      </c>
      <c r="I84" s="28" t="str">
        <f>D26</f>
        <v xml:space="preserve"> </v>
      </c>
    </row>
    <row r="85" spans="1:63" s="1" customFormat="1" ht="10.35" customHeight="1" x14ac:dyDescent="0.2">
      <c r="A85" s="30"/>
    </row>
    <row r="86" spans="1:63" s="10" customFormat="1" ht="29.25" customHeight="1" x14ac:dyDescent="0.2">
      <c r="A86" s="108"/>
      <c r="B86" s="109" t="s">
        <v>98</v>
      </c>
      <c r="C86" s="110" t="s">
        <v>49</v>
      </c>
      <c r="D86" s="110" t="s">
        <v>45</v>
      </c>
      <c r="E86" s="110" t="s">
        <v>46</v>
      </c>
      <c r="F86" s="110" t="s">
        <v>99</v>
      </c>
      <c r="G86" s="110" t="s">
        <v>100</v>
      </c>
      <c r="H86" s="110" t="s">
        <v>101</v>
      </c>
      <c r="I86" s="110" t="s">
        <v>95</v>
      </c>
      <c r="J86" s="111" t="s">
        <v>102</v>
      </c>
    </row>
    <row r="87" spans="1:63" s="1" customFormat="1" ht="22.9" customHeight="1" x14ac:dyDescent="0.25">
      <c r="A87" s="30"/>
      <c r="B87" s="59" t="s">
        <v>103</v>
      </c>
      <c r="I87" s="112">
        <f>I88</f>
        <v>0</v>
      </c>
    </row>
    <row r="88" spans="1:63" s="11" customFormat="1" ht="25.9" customHeight="1" x14ac:dyDescent="0.2">
      <c r="A88" s="113"/>
      <c r="C88" s="114" t="s">
        <v>63</v>
      </c>
      <c r="D88" s="115" t="s">
        <v>104</v>
      </c>
      <c r="E88" s="115" t="s">
        <v>105</v>
      </c>
      <c r="H88" s="116"/>
      <c r="I88" s="117">
        <f>SUM(I90:I105)</f>
        <v>0</v>
      </c>
    </row>
    <row r="89" spans="1:63" s="11" customFormat="1" ht="12.75" x14ac:dyDescent="0.2">
      <c r="B89" s="244"/>
      <c r="D89" s="114">
        <v>9</v>
      </c>
      <c r="E89" s="123" t="s">
        <v>110</v>
      </c>
      <c r="F89" s="123"/>
      <c r="J89" s="124"/>
      <c r="L89" s="113"/>
      <c r="M89" s="118"/>
      <c r="P89" s="119">
        <f>SUM(P90:P105)</f>
        <v>0</v>
      </c>
      <c r="R89" s="119">
        <f>SUM(R90:R105)</f>
        <v>0</v>
      </c>
      <c r="T89" s="120">
        <f>SUM(T90:T105)</f>
        <v>0</v>
      </c>
      <c r="AR89" s="114" t="s">
        <v>69</v>
      </c>
      <c r="AT89" s="121" t="s">
        <v>63</v>
      </c>
      <c r="AU89" s="121" t="s">
        <v>69</v>
      </c>
      <c r="AY89" s="114" t="s">
        <v>106</v>
      </c>
      <c r="BK89" s="122">
        <f>SUM(BK90:BK105)</f>
        <v>0</v>
      </c>
    </row>
    <row r="90" spans="1:63" s="1" customFormat="1" ht="24" x14ac:dyDescent="0.2">
      <c r="A90" s="30"/>
      <c r="B90" s="235" t="s">
        <v>69</v>
      </c>
      <c r="C90" s="235" t="s">
        <v>107</v>
      </c>
      <c r="D90" s="236" t="s">
        <v>372</v>
      </c>
      <c r="E90" s="237" t="s">
        <v>378</v>
      </c>
      <c r="F90" s="238" t="s">
        <v>108</v>
      </c>
      <c r="G90" s="239">
        <f>G93</f>
        <v>78</v>
      </c>
      <c r="H90" s="240"/>
      <c r="I90" s="241">
        <f>ROUND(H90*G90,2)</f>
        <v>0</v>
      </c>
      <c r="J90" s="242" t="s">
        <v>377</v>
      </c>
      <c r="K90" s="234"/>
    </row>
    <row r="91" spans="1:63" s="1" customFormat="1" ht="12" x14ac:dyDescent="0.2">
      <c r="A91" s="30"/>
      <c r="B91" s="225"/>
      <c r="C91" s="225"/>
      <c r="D91" s="226"/>
      <c r="E91" s="227" t="s">
        <v>375</v>
      </c>
      <c r="F91" s="228"/>
      <c r="G91" s="229"/>
      <c r="H91" s="243"/>
      <c r="I91" s="230"/>
      <c r="J91" s="231"/>
    </row>
    <row r="92" spans="1:63" s="1" customFormat="1" ht="12" x14ac:dyDescent="0.2">
      <c r="A92" s="30"/>
      <c r="B92" s="225"/>
      <c r="C92" s="225"/>
      <c r="D92" s="226"/>
      <c r="E92" s="232" t="s">
        <v>428</v>
      </c>
      <c r="F92" s="228"/>
      <c r="G92" s="229"/>
      <c r="H92" s="243"/>
      <c r="I92" s="230"/>
      <c r="J92" s="231"/>
    </row>
    <row r="93" spans="1:63" s="1" customFormat="1" ht="12" x14ac:dyDescent="0.2">
      <c r="A93" s="30"/>
      <c r="B93" s="225"/>
      <c r="C93" s="225"/>
      <c r="D93" s="226"/>
      <c r="E93" s="233" t="s">
        <v>376</v>
      </c>
      <c r="F93" s="228"/>
      <c r="G93" s="229">
        <f>(3.5+3.5+3+3)*6</f>
        <v>78</v>
      </c>
      <c r="H93" s="243"/>
      <c r="I93" s="230"/>
      <c r="J93" s="231"/>
    </row>
    <row r="94" spans="1:63" s="1" customFormat="1" ht="24" x14ac:dyDescent="0.2">
      <c r="A94" s="30"/>
      <c r="B94" s="235" t="s">
        <v>71</v>
      </c>
      <c r="C94" s="235" t="s">
        <v>107</v>
      </c>
      <c r="D94" s="236" t="s">
        <v>373</v>
      </c>
      <c r="E94" s="237" t="s">
        <v>379</v>
      </c>
      <c r="F94" s="238" t="s">
        <v>108</v>
      </c>
      <c r="G94" s="239">
        <f>G98</f>
        <v>9360</v>
      </c>
      <c r="H94" s="240"/>
      <c r="I94" s="241">
        <f>ROUND(H94*G94,2)</f>
        <v>0</v>
      </c>
      <c r="J94" s="242" t="s">
        <v>377</v>
      </c>
      <c r="K94" s="234"/>
    </row>
    <row r="95" spans="1:63" s="1" customFormat="1" ht="12" x14ac:dyDescent="0.2">
      <c r="A95" s="30"/>
      <c r="B95" s="225"/>
      <c r="C95" s="225"/>
      <c r="D95" s="226"/>
      <c r="E95" s="133" t="s">
        <v>385</v>
      </c>
      <c r="F95" s="228"/>
      <c r="G95" s="229"/>
      <c r="H95" s="243"/>
      <c r="I95" s="230"/>
      <c r="J95" s="231"/>
    </row>
    <row r="96" spans="1:63" s="1" customFormat="1" ht="12" x14ac:dyDescent="0.2">
      <c r="A96" s="30"/>
      <c r="B96" s="225"/>
      <c r="C96" s="225"/>
      <c r="D96" s="226"/>
      <c r="E96" s="138" t="s">
        <v>386</v>
      </c>
      <c r="F96" s="228"/>
      <c r="G96" s="229"/>
      <c r="H96" s="243"/>
      <c r="I96" s="230"/>
      <c r="J96" s="231"/>
    </row>
    <row r="97" spans="1:11" s="1" customFormat="1" ht="12" x14ac:dyDescent="0.2">
      <c r="A97" s="30"/>
      <c r="B97" s="225"/>
      <c r="C97" s="225"/>
      <c r="D97" s="226"/>
      <c r="E97" s="138" t="s">
        <v>428</v>
      </c>
      <c r="F97" s="228"/>
      <c r="G97" s="229"/>
      <c r="H97" s="243"/>
      <c r="I97" s="230"/>
      <c r="J97" s="231"/>
    </row>
    <row r="98" spans="1:11" s="1" customFormat="1" ht="12" x14ac:dyDescent="0.2">
      <c r="A98" s="30"/>
      <c r="B98" s="225"/>
      <c r="C98" s="225"/>
      <c r="D98" s="226"/>
      <c r="E98" s="140" t="s">
        <v>387</v>
      </c>
      <c r="F98" s="228"/>
      <c r="G98" s="229">
        <f>78*120</f>
        <v>9360</v>
      </c>
      <c r="H98" s="243"/>
      <c r="I98" s="230"/>
      <c r="J98" s="231"/>
      <c r="K98" s="234"/>
    </row>
    <row r="99" spans="1:11" s="1" customFormat="1" ht="24" x14ac:dyDescent="0.2">
      <c r="A99" s="30"/>
      <c r="B99" s="235" t="s">
        <v>76</v>
      </c>
      <c r="C99" s="235" t="s">
        <v>107</v>
      </c>
      <c r="D99" s="236" t="s">
        <v>374</v>
      </c>
      <c r="E99" s="237" t="s">
        <v>380</v>
      </c>
      <c r="F99" s="238" t="s">
        <v>108</v>
      </c>
      <c r="G99" s="239">
        <f>G90</f>
        <v>78</v>
      </c>
      <c r="H99" s="240"/>
      <c r="I99" s="241">
        <f>ROUND(H99*G99,2)</f>
        <v>0</v>
      </c>
      <c r="J99" s="242" t="s">
        <v>377</v>
      </c>
    </row>
    <row r="100" spans="1:11" s="1" customFormat="1" ht="12" x14ac:dyDescent="0.2">
      <c r="A100" s="30"/>
      <c r="B100" s="225"/>
      <c r="C100" s="225"/>
      <c r="D100" s="226"/>
      <c r="E100" s="227" t="s">
        <v>388</v>
      </c>
      <c r="F100" s="228"/>
      <c r="G100" s="229"/>
      <c r="H100" s="243"/>
      <c r="I100" s="230"/>
      <c r="J100" s="231"/>
    </row>
    <row r="101" spans="1:11" s="1" customFormat="1" ht="12" x14ac:dyDescent="0.2">
      <c r="A101" s="30"/>
      <c r="B101" s="235" t="s">
        <v>78</v>
      </c>
      <c r="C101" s="235" t="s">
        <v>107</v>
      </c>
      <c r="D101" s="236" t="s">
        <v>111</v>
      </c>
      <c r="E101" s="237" t="s">
        <v>381</v>
      </c>
      <c r="F101" s="238" t="s">
        <v>108</v>
      </c>
      <c r="G101" s="239">
        <f>G90</f>
        <v>78</v>
      </c>
      <c r="H101" s="240"/>
      <c r="I101" s="241">
        <f>ROUND(H101*G101,2)</f>
        <v>0</v>
      </c>
      <c r="J101" s="242" t="s">
        <v>377</v>
      </c>
    </row>
    <row r="102" spans="1:11" s="1" customFormat="1" ht="12" x14ac:dyDescent="0.2">
      <c r="A102" s="30"/>
      <c r="B102" s="225"/>
      <c r="C102" s="225"/>
      <c r="D102" s="226"/>
      <c r="E102" s="227" t="s">
        <v>389</v>
      </c>
      <c r="F102" s="228"/>
      <c r="G102" s="229"/>
      <c r="H102" s="243"/>
      <c r="I102" s="230"/>
      <c r="J102" s="231"/>
    </row>
    <row r="103" spans="1:11" s="1" customFormat="1" ht="12" x14ac:dyDescent="0.2">
      <c r="A103" s="30"/>
      <c r="B103" s="235" t="s">
        <v>87</v>
      </c>
      <c r="C103" s="235" t="s">
        <v>107</v>
      </c>
      <c r="D103" s="236" t="s">
        <v>112</v>
      </c>
      <c r="E103" s="237" t="s">
        <v>382</v>
      </c>
      <c r="F103" s="238" t="s">
        <v>108</v>
      </c>
      <c r="G103" s="239">
        <f>G94</f>
        <v>9360</v>
      </c>
      <c r="H103" s="240"/>
      <c r="I103" s="241">
        <f>ROUND(H103*G103,2)</f>
        <v>0</v>
      </c>
      <c r="J103" s="242" t="s">
        <v>377</v>
      </c>
    </row>
    <row r="104" spans="1:11" s="1" customFormat="1" ht="12" x14ac:dyDescent="0.2">
      <c r="A104" s="30"/>
      <c r="B104" s="225"/>
      <c r="C104" s="225"/>
      <c r="D104" s="226"/>
      <c r="E104" s="227" t="s">
        <v>390</v>
      </c>
      <c r="F104" s="228"/>
      <c r="G104" s="229"/>
      <c r="H104" s="243"/>
      <c r="I104" s="230"/>
      <c r="J104" s="231"/>
    </row>
    <row r="105" spans="1:11" s="1" customFormat="1" ht="12" x14ac:dyDescent="0.2">
      <c r="A105" s="30"/>
      <c r="B105" s="235" t="s">
        <v>79</v>
      </c>
      <c r="C105" s="235" t="s">
        <v>107</v>
      </c>
      <c r="D105" s="236" t="s">
        <v>113</v>
      </c>
      <c r="E105" s="237" t="s">
        <v>383</v>
      </c>
      <c r="F105" s="238" t="s">
        <v>108</v>
      </c>
      <c r="G105" s="239">
        <f>G90</f>
        <v>78</v>
      </c>
      <c r="H105" s="240"/>
      <c r="I105" s="241">
        <f>ROUND(H105*G105,2)</f>
        <v>0</v>
      </c>
      <c r="J105" s="242" t="s">
        <v>377</v>
      </c>
    </row>
    <row r="106" spans="1:11" s="1" customFormat="1" ht="12" x14ac:dyDescent="0.2">
      <c r="A106" s="30"/>
      <c r="B106" s="225"/>
      <c r="C106" s="225"/>
      <c r="D106" s="226"/>
      <c r="E106" s="227" t="s">
        <v>384</v>
      </c>
      <c r="F106" s="228"/>
      <c r="G106" s="229"/>
      <c r="H106" s="243"/>
      <c r="I106" s="230"/>
      <c r="J106" s="231"/>
    </row>
    <row r="107" spans="1:11" s="1" customFormat="1" ht="6.95" customHeight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224"/>
    </row>
  </sheetData>
  <mergeCells count="11">
    <mergeCell ref="D7:G7"/>
    <mergeCell ref="D9:G9"/>
    <mergeCell ref="D11:G11"/>
    <mergeCell ref="D20:G20"/>
    <mergeCell ref="D29:G29"/>
    <mergeCell ref="D79:G79"/>
    <mergeCell ref="D50:G50"/>
    <mergeCell ref="D52:G52"/>
    <mergeCell ref="D54:G54"/>
    <mergeCell ref="D75:G75"/>
    <mergeCell ref="D77:G77"/>
  </mergeCells>
  <hyperlinks>
    <hyperlink ref="E91" r:id="rId1" xr:uid="{B1319B34-CF72-4C55-9DB2-5B76A3AD5B92}"/>
    <hyperlink ref="E106" r:id="rId2" display="https://podminky.urs.cz/item/CS_URS_2022_02/941111111" xr:uid="{3F788F52-7A52-493A-8DC5-8CFDC961293C}"/>
    <hyperlink ref="E95" r:id="rId3" xr:uid="{31AEADD8-155B-4C73-B6BF-F71498F2A0E3}"/>
    <hyperlink ref="E100" r:id="rId4" display="https://podminky.urs.cz/item/CS_URS_2022_02/941111111" xr:uid="{65C60AFE-979C-4AD6-95B0-C66F38AED641}"/>
    <hyperlink ref="E102" r:id="rId5" display="https://podminky.urs.cz/item/CS_URS_2022_02/941111111" xr:uid="{61F339F2-5C24-4647-950F-3475E4C0BC8B}"/>
    <hyperlink ref="E104" r:id="rId6" display="https://podminky.urs.cz/item/CS_URS_2022_02/941111111" xr:uid="{67D499A8-A794-4D68-8068-BE2419AE3384}"/>
  </hyperlinks>
  <printOptions horizontalCentered="1"/>
  <pageMargins left="0.39370078740157483" right="0.39370078740157483" top="0.39370078740157483" bottom="0.39370078740157483" header="0" footer="0"/>
  <pageSetup paperSize="9" scale="88" fitToHeight="100" orientation="landscape" blackAndWhite="1" r:id="rId7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List31">
    <pageSetUpPr fitToPage="1"/>
  </sheetPr>
  <dimension ref="A2:J114"/>
  <sheetViews>
    <sheetView showGridLines="0" view="pageBreakPreview" topLeftCell="A85" zoomScaleNormal="100" zoomScaleSheetLayoutView="100" workbookViewId="0">
      <selection activeCell="F107" sqref="F10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</cols>
  <sheetData>
    <row r="2" spans="2:10" ht="36.950000000000003" customHeight="1" x14ac:dyDescent="0.2"/>
    <row r="3" spans="2:10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</row>
    <row r="4" spans="2:10" ht="24.95" customHeight="1" x14ac:dyDescent="0.2">
      <c r="B4" s="18"/>
      <c r="D4" s="19" t="s">
        <v>90</v>
      </c>
    </row>
    <row r="5" spans="2:10" ht="6.95" customHeight="1" x14ac:dyDescent="0.2">
      <c r="B5" s="18"/>
    </row>
    <row r="6" spans="2:10" ht="12" customHeight="1" x14ac:dyDescent="0.2">
      <c r="B6" s="18"/>
      <c r="D6" s="25" t="s">
        <v>14</v>
      </c>
    </row>
    <row r="7" spans="2:10" ht="16.5" customHeight="1" x14ac:dyDescent="0.2">
      <c r="B7" s="18"/>
      <c r="E7" s="291" t="str">
        <f>'Rekapitulace stavby'!K6</f>
        <v>Kroměříž - Restaurování SOUSOŠÍ KRISTA S PANNOU MARIÍ</v>
      </c>
      <c r="F7" s="293"/>
      <c r="G7" s="293"/>
      <c r="H7" s="293"/>
    </row>
    <row r="8" spans="2:10" ht="12" customHeight="1" x14ac:dyDescent="0.2">
      <c r="B8" s="18"/>
      <c r="D8" s="25" t="s">
        <v>91</v>
      </c>
    </row>
    <row r="9" spans="2:10" s="1" customFormat="1" ht="16.5" customHeight="1" x14ac:dyDescent="0.2">
      <c r="B9" s="30"/>
      <c r="E9" s="291" t="s">
        <v>313</v>
      </c>
      <c r="F9" s="275"/>
      <c r="G9" s="275"/>
      <c r="H9" s="275"/>
    </row>
    <row r="10" spans="2:10" s="1" customFormat="1" ht="12" customHeight="1" x14ac:dyDescent="0.2">
      <c r="B10" s="30"/>
      <c r="D10" s="25" t="s">
        <v>92</v>
      </c>
    </row>
    <row r="11" spans="2:10" s="1" customFormat="1" ht="16.5" customHeight="1" x14ac:dyDescent="0.2">
      <c r="B11" s="30"/>
      <c r="E11" s="258" t="s">
        <v>117</v>
      </c>
      <c r="F11" s="292"/>
      <c r="G11" s="292"/>
      <c r="H11" s="292"/>
    </row>
    <row r="12" spans="2:10" s="1" customFormat="1" x14ac:dyDescent="0.2">
      <c r="B12" s="30"/>
    </row>
    <row r="13" spans="2:10" s="1" customFormat="1" ht="12" customHeight="1" x14ac:dyDescent="0.2">
      <c r="B13" s="30"/>
      <c r="D13" s="25" t="s">
        <v>15</v>
      </c>
      <c r="F13" s="23" t="s">
        <v>16</v>
      </c>
      <c r="I13" s="25" t="s">
        <v>17</v>
      </c>
      <c r="J13" s="23" t="s">
        <v>16</v>
      </c>
    </row>
    <row r="14" spans="2:10" s="1" customFormat="1" ht="12" customHeight="1" x14ac:dyDescent="0.2">
      <c r="B14" s="30"/>
      <c r="D14" s="25" t="s">
        <v>18</v>
      </c>
      <c r="F14" s="23" t="s">
        <v>19</v>
      </c>
      <c r="I14" s="25" t="s">
        <v>20</v>
      </c>
      <c r="J14" s="47">
        <f>'Rekapitulace stavby'!AN8</f>
        <v>44928</v>
      </c>
    </row>
    <row r="15" spans="2:10" s="1" customFormat="1" ht="10.9" customHeight="1" x14ac:dyDescent="0.2">
      <c r="B15" s="30"/>
      <c r="E15" s="1" t="s">
        <v>368</v>
      </c>
    </row>
    <row r="16" spans="2:10" s="1" customFormat="1" ht="12" customHeight="1" x14ac:dyDescent="0.2">
      <c r="B16" s="30"/>
      <c r="D16" s="25" t="s">
        <v>21</v>
      </c>
      <c r="I16" s="25" t="s">
        <v>22</v>
      </c>
      <c r="J16" s="221" t="s">
        <v>310</v>
      </c>
    </row>
    <row r="17" spans="2:10" s="1" customFormat="1" ht="18" customHeight="1" x14ac:dyDescent="0.2">
      <c r="B17" s="30"/>
      <c r="E17" s="23" t="s">
        <v>369</v>
      </c>
      <c r="I17" s="25" t="s">
        <v>23</v>
      </c>
      <c r="J17" s="23" t="s">
        <v>311</v>
      </c>
    </row>
    <row r="18" spans="2:10" s="1" customFormat="1" ht="6.95" customHeight="1" x14ac:dyDescent="0.2">
      <c r="B18" s="30"/>
    </row>
    <row r="19" spans="2:10" s="1" customFormat="1" ht="12" customHeight="1" x14ac:dyDescent="0.2">
      <c r="B19" s="30"/>
      <c r="D19" s="25" t="s">
        <v>24</v>
      </c>
      <c r="I19" s="25" t="s">
        <v>22</v>
      </c>
      <c r="J19" s="26">
        <f>'Rekapitulace stavby'!AN13</f>
        <v>0</v>
      </c>
    </row>
    <row r="20" spans="2:10" s="1" customFormat="1" ht="18" customHeight="1" x14ac:dyDescent="0.2">
      <c r="B20" s="30"/>
      <c r="E20" s="294">
        <f>'Rekapitulace stavby'!E14</f>
        <v>0</v>
      </c>
      <c r="F20" s="283"/>
      <c r="G20" s="283"/>
      <c r="H20" s="283"/>
      <c r="I20" s="25" t="s">
        <v>23</v>
      </c>
      <c r="J20" s="26">
        <f>'Rekapitulace stavby'!AN14</f>
        <v>0</v>
      </c>
    </row>
    <row r="21" spans="2:10" s="1" customFormat="1" ht="6.95" customHeight="1" x14ac:dyDescent="0.2">
      <c r="B21" s="30"/>
    </row>
    <row r="22" spans="2:10" s="1" customFormat="1" ht="12" customHeight="1" x14ac:dyDescent="0.2">
      <c r="B22" s="30"/>
      <c r="D22" s="25" t="s">
        <v>25</v>
      </c>
      <c r="I22" s="25" t="s">
        <v>22</v>
      </c>
      <c r="J22" s="23" t="s">
        <v>16</v>
      </c>
    </row>
    <row r="23" spans="2:10" s="1" customFormat="1" ht="18" customHeight="1" x14ac:dyDescent="0.2">
      <c r="B23" s="30"/>
      <c r="E23" s="23"/>
      <c r="I23" s="25" t="s">
        <v>23</v>
      </c>
      <c r="J23" s="23" t="s">
        <v>16</v>
      </c>
    </row>
    <row r="24" spans="2:10" s="1" customFormat="1" ht="6.95" customHeight="1" x14ac:dyDescent="0.2">
      <c r="B24" s="30"/>
    </row>
    <row r="25" spans="2:10" s="1" customFormat="1" ht="12" customHeight="1" x14ac:dyDescent="0.2">
      <c r="B25" s="30"/>
      <c r="D25" s="25" t="s">
        <v>27</v>
      </c>
      <c r="I25" s="25" t="s">
        <v>22</v>
      </c>
      <c r="J25" s="23" t="str">
        <f>IF('Rekapitulace stavby'!AN19="","",'Rekapitulace stavby'!AN19)</f>
        <v/>
      </c>
    </row>
    <row r="26" spans="2:10" s="1" customFormat="1" ht="18" customHeight="1" x14ac:dyDescent="0.2">
      <c r="B26" s="30"/>
      <c r="E26" s="23" t="str">
        <f>IF('Rekapitulace stavby'!E20="","",'Rekapitulace stavby'!E20)</f>
        <v xml:space="preserve"> </v>
      </c>
      <c r="I26" s="25" t="s">
        <v>23</v>
      </c>
      <c r="J26" s="23" t="str">
        <f>IF('Rekapitulace stavby'!AN20="","",'Rekapitulace stavby'!AN20)</f>
        <v/>
      </c>
    </row>
    <row r="27" spans="2:10" s="1" customFormat="1" ht="6.95" customHeight="1" x14ac:dyDescent="0.2">
      <c r="B27" s="30"/>
    </row>
    <row r="28" spans="2:10" s="1" customFormat="1" ht="12" customHeight="1" x14ac:dyDescent="0.2">
      <c r="B28" s="30"/>
      <c r="D28" s="25" t="s">
        <v>28</v>
      </c>
    </row>
    <row r="29" spans="2:10" s="7" customFormat="1" ht="16.5" customHeight="1" x14ac:dyDescent="0.2">
      <c r="B29" s="88"/>
      <c r="E29" s="287" t="s">
        <v>16</v>
      </c>
      <c r="F29" s="287"/>
      <c r="G29" s="287"/>
      <c r="H29" s="287"/>
    </row>
    <row r="30" spans="2:10" s="1" customFormat="1" ht="6.95" customHeight="1" x14ac:dyDescent="0.2">
      <c r="B30" s="30"/>
    </row>
    <row r="31" spans="2:10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</row>
    <row r="32" spans="2:10" s="1" customFormat="1" ht="25.35" customHeight="1" x14ac:dyDescent="0.2">
      <c r="B32" s="30"/>
      <c r="D32" s="89" t="s">
        <v>30</v>
      </c>
      <c r="J32" s="61">
        <f>ROUND(J90, 2)</f>
        <v>0</v>
      </c>
    </row>
    <row r="33" spans="2:10" s="1" customFormat="1" ht="6.95" customHeight="1" x14ac:dyDescent="0.2">
      <c r="B33" s="30"/>
      <c r="D33" s="48"/>
      <c r="E33" s="48"/>
      <c r="F33" s="48"/>
      <c r="G33" s="48"/>
      <c r="H33" s="48"/>
      <c r="I33" s="48"/>
      <c r="J33" s="48"/>
    </row>
    <row r="34" spans="2:10" s="1" customFormat="1" ht="14.45" customHeight="1" x14ac:dyDescent="0.2">
      <c r="B34" s="30"/>
      <c r="F34" s="33" t="s">
        <v>32</v>
      </c>
      <c r="I34" s="33" t="s">
        <v>31</v>
      </c>
      <c r="J34" s="33" t="s">
        <v>33</v>
      </c>
    </row>
    <row r="35" spans="2:10" s="1" customFormat="1" ht="14.45" customHeight="1" x14ac:dyDescent="0.2">
      <c r="B35" s="30"/>
      <c r="D35" s="50" t="s">
        <v>34</v>
      </c>
      <c r="E35" s="25" t="s">
        <v>35</v>
      </c>
      <c r="F35" s="80">
        <f>J32</f>
        <v>0</v>
      </c>
      <c r="I35" s="90">
        <v>0.21</v>
      </c>
      <c r="J35" s="80">
        <f>ROUND(((SUM(F35))*I35),  2)</f>
        <v>0</v>
      </c>
    </row>
    <row r="36" spans="2:10" s="1" customFormat="1" ht="14.45" customHeight="1" x14ac:dyDescent="0.2">
      <c r="B36" s="30"/>
      <c r="E36" s="25" t="s">
        <v>36</v>
      </c>
      <c r="F36" s="80">
        <v>0</v>
      </c>
      <c r="I36" s="90">
        <v>0.15</v>
      </c>
      <c r="J36" s="80">
        <v>0</v>
      </c>
    </row>
    <row r="37" spans="2:10" s="1" customFormat="1" ht="14.45" hidden="1" customHeight="1" x14ac:dyDescent="0.2">
      <c r="B37" s="30"/>
      <c r="E37" s="25" t="s">
        <v>37</v>
      </c>
      <c r="F37" s="80" t="e">
        <f>ROUND((SUM(#REF!)),  2)</f>
        <v>#REF!</v>
      </c>
      <c r="I37" s="90">
        <v>0.21</v>
      </c>
      <c r="J37" s="80">
        <f>0</f>
        <v>0</v>
      </c>
    </row>
    <row r="38" spans="2:10" s="1" customFormat="1" ht="14.45" hidden="1" customHeight="1" x14ac:dyDescent="0.2">
      <c r="B38" s="30"/>
      <c r="E38" s="25" t="s">
        <v>38</v>
      </c>
      <c r="F38" s="80" t="e">
        <f>ROUND((SUM(#REF!)),  2)</f>
        <v>#REF!</v>
      </c>
      <c r="I38" s="90">
        <v>0.15</v>
      </c>
      <c r="J38" s="80">
        <f>0</f>
        <v>0</v>
      </c>
    </row>
    <row r="39" spans="2:10" s="1" customFormat="1" ht="14.45" hidden="1" customHeight="1" x14ac:dyDescent="0.2">
      <c r="B39" s="30"/>
      <c r="E39" s="25" t="s">
        <v>39</v>
      </c>
      <c r="F39" s="80" t="e">
        <f>ROUND((SUM(#REF!)),  2)</f>
        <v>#REF!</v>
      </c>
      <c r="I39" s="90">
        <v>0</v>
      </c>
      <c r="J39" s="80">
        <f>0</f>
        <v>0</v>
      </c>
    </row>
    <row r="40" spans="2:10" s="1" customFormat="1" ht="6.95" customHeight="1" x14ac:dyDescent="0.2">
      <c r="B40" s="30"/>
    </row>
    <row r="41" spans="2:10" s="1" customFormat="1" ht="25.35" customHeight="1" x14ac:dyDescent="0.2">
      <c r="B41" s="30"/>
      <c r="C41" s="91"/>
      <c r="D41" s="92" t="s">
        <v>40</v>
      </c>
      <c r="E41" s="52"/>
      <c r="F41" s="52"/>
      <c r="G41" s="93" t="s">
        <v>41</v>
      </c>
      <c r="H41" s="94" t="s">
        <v>42</v>
      </c>
      <c r="I41" s="52"/>
      <c r="J41" s="95">
        <f>SUM(J32:J39)</f>
        <v>0</v>
      </c>
    </row>
    <row r="42" spans="2:10" s="1" customFormat="1" ht="14.4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</row>
    <row r="46" spans="2:10" s="1" customFormat="1" ht="6.95" customHeight="1" x14ac:dyDescent="0.2">
      <c r="B46" s="41"/>
      <c r="C46" s="42"/>
      <c r="D46" s="42"/>
      <c r="E46" s="42"/>
      <c r="F46" s="42"/>
      <c r="G46" s="42"/>
      <c r="H46" s="42"/>
      <c r="I46" s="42"/>
      <c r="J46" s="42"/>
    </row>
    <row r="47" spans="2:10" s="1" customFormat="1" ht="24.95" customHeight="1" x14ac:dyDescent="0.2">
      <c r="B47" s="30"/>
      <c r="C47" s="19" t="s">
        <v>93</v>
      </c>
    </row>
    <row r="48" spans="2:10" s="1" customFormat="1" ht="6.95" customHeight="1" x14ac:dyDescent="0.2">
      <c r="B48" s="30"/>
    </row>
    <row r="49" spans="2:10" s="1" customFormat="1" ht="12" customHeight="1" x14ac:dyDescent="0.2">
      <c r="B49" s="30"/>
      <c r="C49" s="25" t="s">
        <v>14</v>
      </c>
    </row>
    <row r="50" spans="2:10" s="1" customFormat="1" ht="16.5" customHeight="1" x14ac:dyDescent="0.2">
      <c r="B50" s="30"/>
      <c r="E50" s="291" t="str">
        <f>E7</f>
        <v>Kroměříž - Restaurování SOUSOŠÍ KRISTA S PANNOU MARIÍ</v>
      </c>
      <c r="F50" s="293"/>
      <c r="G50" s="293"/>
      <c r="H50" s="293"/>
    </row>
    <row r="51" spans="2:10" ht="12" customHeight="1" x14ac:dyDescent="0.2">
      <c r="B51" s="18"/>
      <c r="C51" s="25" t="s">
        <v>91</v>
      </c>
    </row>
    <row r="52" spans="2:10" s="1" customFormat="1" ht="16.5" customHeight="1" x14ac:dyDescent="0.2">
      <c r="B52" s="30"/>
      <c r="E52" s="291" t="s">
        <v>313</v>
      </c>
      <c r="F52" s="275"/>
      <c r="G52" s="275"/>
      <c r="H52" s="275"/>
    </row>
    <row r="53" spans="2:10" s="1" customFormat="1" ht="12" customHeight="1" x14ac:dyDescent="0.2">
      <c r="B53" s="30"/>
      <c r="C53" s="25" t="s">
        <v>92</v>
      </c>
    </row>
    <row r="54" spans="2:10" s="1" customFormat="1" ht="16.5" customHeight="1" x14ac:dyDescent="0.2">
      <c r="B54" s="30"/>
      <c r="E54" s="258" t="str">
        <f>E11</f>
        <v>Vedlejší rozpočtové náklady</v>
      </c>
      <c r="F54" s="292"/>
      <c r="G54" s="292"/>
      <c r="H54" s="292"/>
    </row>
    <row r="55" spans="2:10" s="1" customFormat="1" ht="6.95" customHeight="1" x14ac:dyDescent="0.2">
      <c r="B55" s="30"/>
    </row>
    <row r="56" spans="2:10" s="1" customFormat="1" ht="12" customHeight="1" x14ac:dyDescent="0.2">
      <c r="B56" s="30"/>
      <c r="C56" s="25" t="s">
        <v>18</v>
      </c>
      <c r="F56" s="23" t="str">
        <f>F14</f>
        <v xml:space="preserve"> </v>
      </c>
      <c r="I56" s="25" t="s">
        <v>20</v>
      </c>
      <c r="J56" s="47">
        <f>IF(J14="","",J14)</f>
        <v>44928</v>
      </c>
    </row>
    <row r="57" spans="2:10" s="1" customFormat="1" ht="6.95" customHeight="1" x14ac:dyDescent="0.2">
      <c r="B57" s="30"/>
    </row>
    <row r="58" spans="2:10" s="1" customFormat="1" ht="15.2" customHeight="1" x14ac:dyDescent="0.2">
      <c r="B58" s="30"/>
      <c r="C58" s="25" t="s">
        <v>21</v>
      </c>
      <c r="F58" s="23" t="str">
        <f>E17</f>
        <v>Město Kroměříž</v>
      </c>
      <c r="I58" s="25" t="s">
        <v>25</v>
      </c>
      <c r="J58" s="28"/>
    </row>
    <row r="59" spans="2:10" s="1" customFormat="1" ht="15.2" customHeight="1" x14ac:dyDescent="0.2">
      <c r="B59" s="30"/>
      <c r="C59" s="25" t="s">
        <v>24</v>
      </c>
      <c r="F59" s="23">
        <f>IF(E20="","",E20)</f>
        <v>0</v>
      </c>
      <c r="I59" s="25" t="s">
        <v>27</v>
      </c>
      <c r="J59" s="28" t="str">
        <f>E26</f>
        <v xml:space="preserve"> </v>
      </c>
    </row>
    <row r="60" spans="2:10" s="1" customFormat="1" ht="10.35" customHeight="1" x14ac:dyDescent="0.2">
      <c r="B60" s="30"/>
    </row>
    <row r="61" spans="2:10" s="1" customFormat="1" ht="29.25" customHeight="1" x14ac:dyDescent="0.2">
      <c r="B61" s="30"/>
      <c r="C61" s="97" t="s">
        <v>94</v>
      </c>
      <c r="D61" s="91"/>
      <c r="E61" s="91"/>
      <c r="F61" s="91"/>
      <c r="G61" s="91"/>
      <c r="H61" s="91"/>
      <c r="I61" s="91"/>
      <c r="J61" s="98" t="s">
        <v>95</v>
      </c>
    </row>
    <row r="62" spans="2:10" s="1" customFormat="1" ht="10.35" customHeight="1" x14ac:dyDescent="0.2">
      <c r="B62" s="30"/>
    </row>
    <row r="63" spans="2:10" s="1" customFormat="1" ht="22.9" customHeight="1" x14ac:dyDescent="0.2">
      <c r="B63" s="30"/>
      <c r="C63" s="99" t="s">
        <v>62</v>
      </c>
      <c r="J63" s="61">
        <f>J90</f>
        <v>0</v>
      </c>
    </row>
    <row r="64" spans="2:10" s="9" customFormat="1" ht="19.899999999999999" customHeight="1" x14ac:dyDescent="0.2">
      <c r="B64" s="104"/>
      <c r="D64" s="105" t="s">
        <v>421</v>
      </c>
      <c r="E64" s="106"/>
      <c r="F64" s="106"/>
      <c r="G64" s="106"/>
      <c r="H64" s="106"/>
      <c r="I64" s="106"/>
      <c r="J64" s="107">
        <f>J91</f>
        <v>0</v>
      </c>
    </row>
    <row r="65" spans="2:10" s="9" customFormat="1" ht="19.899999999999999" customHeight="1" x14ac:dyDescent="0.2">
      <c r="B65" s="104"/>
      <c r="D65" s="105" t="s">
        <v>422</v>
      </c>
      <c r="E65" s="106"/>
      <c r="F65" s="106"/>
      <c r="G65" s="106"/>
      <c r="H65" s="106"/>
      <c r="I65" s="106"/>
      <c r="J65" s="107">
        <f>J93</f>
        <v>0</v>
      </c>
    </row>
    <row r="66" spans="2:10" s="9" customFormat="1" ht="19.899999999999999" customHeight="1" x14ac:dyDescent="0.2">
      <c r="B66" s="104"/>
      <c r="D66" s="105" t="s">
        <v>115</v>
      </c>
      <c r="E66" s="106"/>
      <c r="F66" s="106"/>
      <c r="G66" s="106"/>
      <c r="H66" s="106"/>
      <c r="I66" s="106"/>
      <c r="J66" s="107">
        <f>J105</f>
        <v>0</v>
      </c>
    </row>
    <row r="67" spans="2:10" s="9" customFormat="1" ht="19.899999999999999" customHeight="1" x14ac:dyDescent="0.2">
      <c r="B67" s="104"/>
      <c r="D67" s="105" t="s">
        <v>423</v>
      </c>
      <c r="E67" s="106"/>
      <c r="F67" s="106"/>
      <c r="G67" s="106"/>
      <c r="H67" s="106"/>
      <c r="I67" s="106"/>
      <c r="J67" s="107">
        <f>J108</f>
        <v>0</v>
      </c>
    </row>
    <row r="68" spans="2:10" s="9" customFormat="1" ht="19.899999999999999" customHeight="1" x14ac:dyDescent="0.2">
      <c r="B68" s="104"/>
      <c r="D68" s="105" t="s">
        <v>420</v>
      </c>
      <c r="E68" s="106"/>
      <c r="F68" s="106"/>
      <c r="G68" s="106"/>
      <c r="H68" s="106"/>
      <c r="I68" s="106"/>
      <c r="J68" s="107">
        <f>J111</f>
        <v>0</v>
      </c>
    </row>
    <row r="69" spans="2:10" s="1" customFormat="1" ht="21.75" customHeight="1" x14ac:dyDescent="0.2">
      <c r="B69" s="30"/>
    </row>
    <row r="70" spans="2:10" s="1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</row>
    <row r="74" spans="2:10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</row>
    <row r="75" spans="2:10" s="1" customFormat="1" ht="24.95" customHeight="1" x14ac:dyDescent="0.2">
      <c r="B75" s="30"/>
      <c r="C75" s="19" t="s">
        <v>97</v>
      </c>
    </row>
    <row r="76" spans="2:10" s="1" customFormat="1" ht="6.95" customHeight="1" x14ac:dyDescent="0.2">
      <c r="B76" s="30"/>
    </row>
    <row r="77" spans="2:10" s="1" customFormat="1" ht="12" customHeight="1" x14ac:dyDescent="0.2">
      <c r="B77" s="30"/>
      <c r="C77" s="25" t="s">
        <v>14</v>
      </c>
    </row>
    <row r="78" spans="2:10" s="1" customFormat="1" ht="16.5" customHeight="1" x14ac:dyDescent="0.2">
      <c r="B78" s="30"/>
      <c r="E78" s="291" t="str">
        <f>E7</f>
        <v>Kroměříž - Restaurování SOUSOŠÍ KRISTA S PANNOU MARIÍ</v>
      </c>
      <c r="F78" s="293"/>
      <c r="G78" s="293"/>
      <c r="H78" s="293"/>
    </row>
    <row r="79" spans="2:10" ht="12" customHeight="1" x14ac:dyDescent="0.2">
      <c r="B79" s="18"/>
      <c r="C79" s="25" t="s">
        <v>91</v>
      </c>
    </row>
    <row r="80" spans="2:10" s="1" customFormat="1" ht="16.5" customHeight="1" x14ac:dyDescent="0.2">
      <c r="B80" s="30"/>
      <c r="E80" s="291" t="s">
        <v>313</v>
      </c>
      <c r="F80" s="275"/>
      <c r="G80" s="275"/>
      <c r="H80" s="275"/>
    </row>
    <row r="81" spans="2:10" s="1" customFormat="1" ht="12" customHeight="1" x14ac:dyDescent="0.2">
      <c r="B81" s="30"/>
      <c r="C81" s="25" t="s">
        <v>92</v>
      </c>
    </row>
    <row r="82" spans="2:10" s="1" customFormat="1" ht="16.5" customHeight="1" x14ac:dyDescent="0.2">
      <c r="B82" s="30"/>
      <c r="E82" s="258" t="str">
        <f>E11</f>
        <v>Vedlejší rozpočtové náklady</v>
      </c>
      <c r="F82" s="292"/>
      <c r="G82" s="292"/>
      <c r="H82" s="292"/>
    </row>
    <row r="83" spans="2:10" s="1" customFormat="1" ht="6.95" customHeight="1" x14ac:dyDescent="0.2">
      <c r="B83" s="30"/>
    </row>
    <row r="84" spans="2:10" s="1" customFormat="1" ht="12" customHeight="1" x14ac:dyDescent="0.2">
      <c r="B84" s="30"/>
      <c r="C84" s="25" t="s">
        <v>18</v>
      </c>
      <c r="F84" s="23" t="str">
        <f>F14</f>
        <v xml:space="preserve"> </v>
      </c>
      <c r="I84" s="25" t="s">
        <v>20</v>
      </c>
      <c r="J84" s="47">
        <f>IF(J14="","",J14)</f>
        <v>44928</v>
      </c>
    </row>
    <row r="85" spans="2:10" s="1" customFormat="1" ht="6.95" customHeight="1" x14ac:dyDescent="0.2">
      <c r="B85" s="30"/>
    </row>
    <row r="86" spans="2:10" s="1" customFormat="1" ht="15.2" customHeight="1" x14ac:dyDescent="0.2">
      <c r="B86" s="30"/>
      <c r="C86" s="25" t="s">
        <v>21</v>
      </c>
      <c r="F86" s="23" t="str">
        <f>E17</f>
        <v>Město Kroměříž</v>
      </c>
      <c r="I86" s="25" t="s">
        <v>25</v>
      </c>
      <c r="J86" s="28"/>
    </row>
    <row r="87" spans="2:10" s="1" customFormat="1" ht="15.2" customHeight="1" x14ac:dyDescent="0.2">
      <c r="B87" s="30"/>
      <c r="C87" s="25" t="s">
        <v>24</v>
      </c>
      <c r="F87" s="23">
        <f>IF(E20="","",E20)</f>
        <v>0</v>
      </c>
      <c r="I87" s="25" t="s">
        <v>27</v>
      </c>
      <c r="J87" s="28" t="str">
        <f>E26</f>
        <v xml:space="preserve"> </v>
      </c>
    </row>
    <row r="88" spans="2:10" s="1" customFormat="1" ht="10.35" customHeight="1" x14ac:dyDescent="0.2">
      <c r="B88" s="30"/>
    </row>
    <row r="89" spans="2:10" s="10" customFormat="1" ht="29.25" customHeight="1" x14ac:dyDescent="0.2">
      <c r="B89" s="108"/>
      <c r="C89" s="109" t="s">
        <v>98</v>
      </c>
      <c r="D89" s="110" t="s">
        <v>49</v>
      </c>
      <c r="E89" s="110" t="s">
        <v>45</v>
      </c>
      <c r="F89" s="110" t="s">
        <v>46</v>
      </c>
      <c r="G89" s="110" t="s">
        <v>99</v>
      </c>
      <c r="H89" s="110" t="s">
        <v>100</v>
      </c>
      <c r="I89" s="110" t="s">
        <v>101</v>
      </c>
      <c r="J89" s="110" t="s">
        <v>95</v>
      </c>
    </row>
    <row r="90" spans="2:10" s="1" customFormat="1" ht="22.9" customHeight="1" x14ac:dyDescent="0.25">
      <c r="B90" s="30"/>
      <c r="C90" s="59" t="s">
        <v>103</v>
      </c>
      <c r="J90" s="112">
        <f>J91+J93+J105+J108+J111</f>
        <v>0</v>
      </c>
    </row>
    <row r="91" spans="2:10" s="11" customFormat="1" ht="25.9" customHeight="1" x14ac:dyDescent="0.2">
      <c r="B91" s="113"/>
      <c r="D91" s="114" t="s">
        <v>63</v>
      </c>
      <c r="E91" s="123" t="s">
        <v>116</v>
      </c>
      <c r="F91" s="123" t="s">
        <v>117</v>
      </c>
      <c r="G91" s="247"/>
      <c r="H91" s="247"/>
      <c r="I91" s="248"/>
      <c r="J91" s="124">
        <f>J92</f>
        <v>0</v>
      </c>
    </row>
    <row r="92" spans="2:10" s="1" customFormat="1" ht="16.5" customHeight="1" x14ac:dyDescent="0.2">
      <c r="B92" s="30"/>
      <c r="C92" s="125" t="s">
        <v>69</v>
      </c>
      <c r="D92" s="125" t="s">
        <v>107</v>
      </c>
      <c r="E92" s="126" t="s">
        <v>393</v>
      </c>
      <c r="F92" s="127" t="s">
        <v>394</v>
      </c>
      <c r="G92" s="128" t="s">
        <v>114</v>
      </c>
      <c r="H92" s="129">
        <v>1</v>
      </c>
      <c r="I92" s="130"/>
      <c r="J92" s="131">
        <f>ROUND(I92*H92,2)</f>
        <v>0</v>
      </c>
    </row>
    <row r="93" spans="2:10" s="11" customFormat="1" ht="22.9" customHeight="1" x14ac:dyDescent="0.2">
      <c r="B93" s="113"/>
      <c r="D93" s="114" t="s">
        <v>63</v>
      </c>
      <c r="E93" s="123" t="s">
        <v>118</v>
      </c>
      <c r="F93" s="123" t="s">
        <v>119</v>
      </c>
      <c r="I93" s="116"/>
      <c r="J93" s="124">
        <f>SUM(J94:J102)</f>
        <v>0</v>
      </c>
    </row>
    <row r="94" spans="2:10" s="1" customFormat="1" ht="16.5" customHeight="1" x14ac:dyDescent="0.2">
      <c r="B94" s="30"/>
      <c r="C94" s="125">
        <v>2</v>
      </c>
      <c r="D94" s="125" t="s">
        <v>107</v>
      </c>
      <c r="E94" s="126" t="s">
        <v>395</v>
      </c>
      <c r="F94" s="127" t="s">
        <v>396</v>
      </c>
      <c r="G94" s="128" t="s">
        <v>114</v>
      </c>
      <c r="H94" s="129">
        <v>1</v>
      </c>
      <c r="I94" s="130"/>
      <c r="J94" s="131">
        <f>ROUND(I94*H94,2)</f>
        <v>0</v>
      </c>
    </row>
    <row r="95" spans="2:10" s="1" customFormat="1" x14ac:dyDescent="0.2">
      <c r="B95" s="30"/>
      <c r="D95" s="132"/>
      <c r="F95" s="133" t="s">
        <v>397</v>
      </c>
      <c r="I95" s="134"/>
    </row>
    <row r="96" spans="2:10" s="1" customFormat="1" ht="16.5" customHeight="1" x14ac:dyDescent="0.2">
      <c r="B96" s="30"/>
      <c r="C96" s="125">
        <v>3</v>
      </c>
      <c r="D96" s="125" t="s">
        <v>107</v>
      </c>
      <c r="E96" s="126" t="s">
        <v>398</v>
      </c>
      <c r="F96" s="127" t="s">
        <v>399</v>
      </c>
      <c r="G96" s="128" t="s">
        <v>109</v>
      </c>
      <c r="H96" s="129">
        <f>H99</f>
        <v>34</v>
      </c>
      <c r="I96" s="130"/>
      <c r="J96" s="131">
        <f>ROUND(I96*H96,2)</f>
        <v>0</v>
      </c>
    </row>
    <row r="97" spans="1:10" s="1" customFormat="1" x14ac:dyDescent="0.2">
      <c r="B97" s="30"/>
      <c r="D97" s="132"/>
      <c r="F97" s="133" t="s">
        <v>402</v>
      </c>
      <c r="I97" s="134"/>
    </row>
    <row r="98" spans="1:10" s="12" customFormat="1" x14ac:dyDescent="0.2">
      <c r="B98" s="135"/>
      <c r="D98" s="136"/>
      <c r="E98" s="137" t="s">
        <v>16</v>
      </c>
      <c r="F98" s="138" t="s">
        <v>400</v>
      </c>
      <c r="H98" s="137" t="s">
        <v>16</v>
      </c>
      <c r="I98" s="139"/>
    </row>
    <row r="99" spans="1:10" s="1" customFormat="1" ht="12" x14ac:dyDescent="0.2">
      <c r="A99" s="30"/>
      <c r="B99" s="245"/>
      <c r="C99" s="225"/>
      <c r="D99" s="226"/>
      <c r="F99" s="140" t="s">
        <v>401</v>
      </c>
      <c r="G99" s="140"/>
      <c r="H99" s="246">
        <f>8.5+8.5+8.5+8.5</f>
        <v>34</v>
      </c>
      <c r="I99" s="230"/>
      <c r="J99" s="231"/>
    </row>
    <row r="100" spans="1:10" s="1" customFormat="1" ht="16.5" customHeight="1" x14ac:dyDescent="0.2">
      <c r="B100" s="30"/>
      <c r="C100" s="125">
        <v>4</v>
      </c>
      <c r="D100" s="125" t="s">
        <v>107</v>
      </c>
      <c r="E100" s="126" t="s">
        <v>403</v>
      </c>
      <c r="F100" s="127" t="s">
        <v>404</v>
      </c>
      <c r="G100" s="128" t="s">
        <v>114</v>
      </c>
      <c r="H100" s="129">
        <v>1</v>
      </c>
      <c r="I100" s="130"/>
      <c r="J100" s="131">
        <f>ROUND(I100*H100,2)</f>
        <v>0</v>
      </c>
    </row>
    <row r="101" spans="1:10" s="1" customFormat="1" x14ac:dyDescent="0.2">
      <c r="B101" s="30"/>
      <c r="D101" s="132"/>
      <c r="F101" s="133" t="s">
        <v>405</v>
      </c>
      <c r="I101" s="134"/>
    </row>
    <row r="102" spans="1:10" s="1" customFormat="1" ht="16.5" customHeight="1" x14ac:dyDescent="0.2">
      <c r="B102" s="30"/>
      <c r="C102" s="125">
        <v>5</v>
      </c>
      <c r="D102" s="125" t="s">
        <v>107</v>
      </c>
      <c r="E102" s="126" t="s">
        <v>406</v>
      </c>
      <c r="F102" s="127" t="s">
        <v>407</v>
      </c>
      <c r="G102" s="128" t="s">
        <v>114</v>
      </c>
      <c r="H102" s="129">
        <v>1</v>
      </c>
      <c r="I102" s="130"/>
      <c r="J102" s="131">
        <f>ROUND(I102*H102,2)</f>
        <v>0</v>
      </c>
    </row>
    <row r="103" spans="1:10" s="1" customFormat="1" x14ac:dyDescent="0.2">
      <c r="B103" s="30"/>
      <c r="D103" s="132"/>
      <c r="F103" s="133" t="s">
        <v>408</v>
      </c>
      <c r="I103" s="134"/>
    </row>
    <row r="104" spans="1:10" s="12" customFormat="1" x14ac:dyDescent="0.2">
      <c r="B104" s="135"/>
      <c r="D104" s="136"/>
      <c r="E104" s="137" t="s">
        <v>16</v>
      </c>
      <c r="F104" s="138" t="s">
        <v>409</v>
      </c>
      <c r="H104" s="137" t="s">
        <v>16</v>
      </c>
      <c r="I104" s="139"/>
    </row>
    <row r="105" spans="1:10" s="11" customFormat="1" ht="22.9" customHeight="1" x14ac:dyDescent="0.2">
      <c r="B105" s="113"/>
      <c r="D105" s="114" t="s">
        <v>63</v>
      </c>
      <c r="E105" s="123" t="s">
        <v>120</v>
      </c>
      <c r="F105" s="123" t="s">
        <v>121</v>
      </c>
      <c r="I105" s="116"/>
      <c r="J105" s="124">
        <f>J106</f>
        <v>0</v>
      </c>
    </row>
    <row r="106" spans="1:10" s="1" customFormat="1" ht="16.5" customHeight="1" x14ac:dyDescent="0.2">
      <c r="B106" s="30"/>
      <c r="C106" s="125">
        <v>6</v>
      </c>
      <c r="D106" s="125" t="s">
        <v>107</v>
      </c>
      <c r="E106" s="126" t="s">
        <v>410</v>
      </c>
      <c r="F106" s="127" t="s">
        <v>411</v>
      </c>
      <c r="G106" s="128" t="s">
        <v>114</v>
      </c>
      <c r="H106" s="129">
        <v>1</v>
      </c>
      <c r="I106" s="130"/>
      <c r="J106" s="131">
        <f>ROUND(I106*H106,2)</f>
        <v>0</v>
      </c>
    </row>
    <row r="107" spans="1:10" s="1" customFormat="1" x14ac:dyDescent="0.2">
      <c r="B107" s="30"/>
      <c r="D107" s="132"/>
      <c r="F107" s="133" t="s">
        <v>412</v>
      </c>
      <c r="I107" s="134"/>
    </row>
    <row r="108" spans="1:10" s="11" customFormat="1" ht="22.9" customHeight="1" x14ac:dyDescent="0.2">
      <c r="B108" s="113"/>
      <c r="D108" s="114" t="s">
        <v>63</v>
      </c>
      <c r="E108" s="123" t="s">
        <v>122</v>
      </c>
      <c r="F108" s="123" t="s">
        <v>413</v>
      </c>
      <c r="I108" s="116"/>
      <c r="J108" s="124">
        <f>J109</f>
        <v>0</v>
      </c>
    </row>
    <row r="109" spans="1:10" s="1" customFormat="1" ht="16.5" customHeight="1" x14ac:dyDescent="0.2">
      <c r="B109" s="30"/>
      <c r="C109" s="125">
        <v>7</v>
      </c>
      <c r="D109" s="125" t="s">
        <v>107</v>
      </c>
      <c r="E109" s="126" t="s">
        <v>414</v>
      </c>
      <c r="F109" s="127" t="s">
        <v>413</v>
      </c>
      <c r="G109" s="128" t="s">
        <v>114</v>
      </c>
      <c r="H109" s="129">
        <v>1</v>
      </c>
      <c r="I109" s="130"/>
      <c r="J109" s="131">
        <f>ROUND(I109*H109,2)</f>
        <v>0</v>
      </c>
    </row>
    <row r="110" spans="1:10" s="1" customFormat="1" x14ac:dyDescent="0.2">
      <c r="B110" s="30"/>
      <c r="D110" s="132"/>
      <c r="F110" s="133" t="s">
        <v>415</v>
      </c>
      <c r="I110" s="134"/>
    </row>
    <row r="111" spans="1:10" s="11" customFormat="1" ht="22.9" customHeight="1" x14ac:dyDescent="0.2">
      <c r="B111" s="113"/>
      <c r="D111" s="114" t="s">
        <v>63</v>
      </c>
      <c r="E111" s="123" t="s">
        <v>416</v>
      </c>
      <c r="F111" s="123" t="s">
        <v>123</v>
      </c>
      <c r="I111" s="116"/>
      <c r="J111" s="124">
        <f>J112</f>
        <v>0</v>
      </c>
    </row>
    <row r="112" spans="1:10" s="1" customFormat="1" ht="16.5" customHeight="1" x14ac:dyDescent="0.2">
      <c r="B112" s="30"/>
      <c r="C112" s="125">
        <v>8</v>
      </c>
      <c r="D112" s="125" t="s">
        <v>107</v>
      </c>
      <c r="E112" s="126" t="s">
        <v>417</v>
      </c>
      <c r="F112" s="127" t="s">
        <v>418</v>
      </c>
      <c r="G112" s="128" t="s">
        <v>114</v>
      </c>
      <c r="H112" s="129">
        <v>1</v>
      </c>
      <c r="I112" s="130"/>
      <c r="J112" s="131">
        <f>ROUND(I112*H112,2)</f>
        <v>0</v>
      </c>
    </row>
    <row r="113" spans="2:10" s="1" customFormat="1" x14ac:dyDescent="0.2">
      <c r="B113" s="30"/>
      <c r="D113" s="132"/>
      <c r="F113" s="133" t="s">
        <v>419</v>
      </c>
      <c r="I113" s="134"/>
    </row>
    <row r="114" spans="2:10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</row>
  </sheetData>
  <autoFilter ref="C89:J113" xr:uid="{00000000-0009-0000-0000-00001E000000}"/>
  <mergeCells count="11">
    <mergeCell ref="E7:H7"/>
    <mergeCell ref="E9:H9"/>
    <mergeCell ref="E11:H11"/>
    <mergeCell ref="E20:H20"/>
    <mergeCell ref="E29:H29"/>
    <mergeCell ref="E82:H82"/>
    <mergeCell ref="E50:H50"/>
    <mergeCell ref="E52:H52"/>
    <mergeCell ref="E54:H54"/>
    <mergeCell ref="E78:H78"/>
    <mergeCell ref="E80:H80"/>
  </mergeCells>
  <hyperlinks>
    <hyperlink ref="F95" r:id="rId1" display="https://podminky.urs.cz/item/CS_URS_2022_01/030001000" xr:uid="{00000000-0004-0000-1E00-000001000000}"/>
    <hyperlink ref="F97" r:id="rId2" display="https://podminky.urs.cz/item/CS_URS_2022_01/030001000" xr:uid="{D2842AAF-704B-4F2E-AB5D-74CEF5115B75}"/>
    <hyperlink ref="F101" r:id="rId3" display="https://podminky.urs.cz/item/CS_URS_2022_01/030001000" xr:uid="{DFA5DFF4-9B47-439A-A6C6-9C6F14BD32B0}"/>
    <hyperlink ref="F103" r:id="rId4" display="https://podminky.urs.cz/item/CS_URS_2022_01/030001000" xr:uid="{9483036E-8049-4C3F-A9F4-EA4AC0B022D4}"/>
    <hyperlink ref="F107" r:id="rId5" display="https://podminky.urs.cz/item/CS_URS_2022_01/030001000" xr:uid="{1B75ED76-9902-4DDB-8488-CC99C3C325D4}"/>
    <hyperlink ref="F110" r:id="rId6" display="https://podminky.urs.cz/item/CS_URS_2022_01/030001000" xr:uid="{CD068BC3-1E85-434F-9827-E3D40EE13293}"/>
    <hyperlink ref="F113" r:id="rId7" display="https://podminky.urs.cz/item/CS_URS_2022_01/079002000" xr:uid="{00000000-0004-0000-1E00-000005000000}"/>
  </hyperlinks>
  <printOptions horizontalCentered="1"/>
  <pageMargins left="0.39370078740157483" right="0.39370078740157483" top="0.39370078740157483" bottom="0.39370078740157483" header="0" footer="0"/>
  <pageSetup paperSize="9" scale="94" fitToHeight="100" orientation="landscape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List32">
    <pageSetUpPr fitToPage="1"/>
  </sheetPr>
  <dimension ref="A1:K218"/>
  <sheetViews>
    <sheetView showGridLines="0" view="pageBreakPreview" zoomScale="80" zoomScaleNormal="110" zoomScaleSheetLayoutView="80" workbookViewId="0">
      <selection activeCell="BE54" sqref="BE54"/>
    </sheetView>
  </sheetViews>
  <sheetFormatPr defaultRowHeight="11.25" x14ac:dyDescent="0.2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 x14ac:dyDescent="0.2"/>
    <row r="2" spans="2:11" customFormat="1" ht="7.5" customHeight="1" x14ac:dyDescent="0.2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3" customFormat="1" ht="45" customHeight="1" x14ac:dyDescent="0.2">
      <c r="B3" s="145"/>
      <c r="C3" s="296" t="s">
        <v>124</v>
      </c>
      <c r="D3" s="296"/>
      <c r="E3" s="296"/>
      <c r="F3" s="296"/>
      <c r="G3" s="296"/>
      <c r="H3" s="296"/>
      <c r="I3" s="296"/>
      <c r="J3" s="296"/>
      <c r="K3" s="146"/>
    </row>
    <row r="4" spans="2:11" customFormat="1" ht="25.5" customHeight="1" x14ac:dyDescent="0.3">
      <c r="B4" s="147"/>
      <c r="C4" s="297" t="s">
        <v>125</v>
      </c>
      <c r="D4" s="297"/>
      <c r="E4" s="297"/>
      <c r="F4" s="297"/>
      <c r="G4" s="297"/>
      <c r="H4" s="297"/>
      <c r="I4" s="297"/>
      <c r="J4" s="297"/>
      <c r="K4" s="148"/>
    </row>
    <row r="5" spans="2:11" customFormat="1" ht="5.25" customHeight="1" x14ac:dyDescent="0.2">
      <c r="B5" s="147"/>
      <c r="C5" s="149"/>
      <c r="D5" s="149"/>
      <c r="E5" s="149"/>
      <c r="F5" s="149"/>
      <c r="G5" s="149"/>
      <c r="H5" s="149"/>
      <c r="I5" s="149"/>
      <c r="J5" s="149"/>
      <c r="K5" s="148"/>
    </row>
    <row r="6" spans="2:11" customFormat="1" ht="15" customHeight="1" x14ac:dyDescent="0.2">
      <c r="B6" s="147"/>
      <c r="C6" s="295" t="s">
        <v>126</v>
      </c>
      <c r="D6" s="295"/>
      <c r="E6" s="295"/>
      <c r="F6" s="295"/>
      <c r="G6" s="295"/>
      <c r="H6" s="295"/>
      <c r="I6" s="295"/>
      <c r="J6" s="295"/>
      <c r="K6" s="148"/>
    </row>
    <row r="7" spans="2:11" customFormat="1" ht="15" customHeight="1" x14ac:dyDescent="0.2">
      <c r="B7" s="151"/>
      <c r="C7" s="295" t="s">
        <v>127</v>
      </c>
      <c r="D7" s="295"/>
      <c r="E7" s="295"/>
      <c r="F7" s="295"/>
      <c r="G7" s="295"/>
      <c r="H7" s="295"/>
      <c r="I7" s="295"/>
      <c r="J7" s="295"/>
      <c r="K7" s="148"/>
    </row>
    <row r="8" spans="2:11" customFormat="1" ht="12.75" customHeight="1" x14ac:dyDescent="0.2">
      <c r="B8" s="151"/>
      <c r="C8" s="150"/>
      <c r="D8" s="150"/>
      <c r="E8" s="150"/>
      <c r="F8" s="150"/>
      <c r="G8" s="150"/>
      <c r="H8" s="150"/>
      <c r="I8" s="150"/>
      <c r="J8" s="150"/>
      <c r="K8" s="148"/>
    </row>
    <row r="9" spans="2:11" customFormat="1" ht="15" customHeight="1" x14ac:dyDescent="0.2">
      <c r="B9" s="151"/>
      <c r="C9" s="295" t="s">
        <v>128</v>
      </c>
      <c r="D9" s="295"/>
      <c r="E9" s="295"/>
      <c r="F9" s="295"/>
      <c r="G9" s="295"/>
      <c r="H9" s="295"/>
      <c r="I9" s="295"/>
      <c r="J9" s="295"/>
      <c r="K9" s="148"/>
    </row>
    <row r="10" spans="2:11" customFormat="1" ht="15" customHeight="1" x14ac:dyDescent="0.2">
      <c r="B10" s="151"/>
      <c r="C10" s="150"/>
      <c r="D10" s="295" t="s">
        <v>129</v>
      </c>
      <c r="E10" s="295"/>
      <c r="F10" s="295"/>
      <c r="G10" s="295"/>
      <c r="H10" s="295"/>
      <c r="I10" s="295"/>
      <c r="J10" s="295"/>
      <c r="K10" s="148"/>
    </row>
    <row r="11" spans="2:11" customFormat="1" ht="15" customHeight="1" x14ac:dyDescent="0.2">
      <c r="B11" s="151"/>
      <c r="C11" s="152"/>
      <c r="D11" s="295" t="s">
        <v>130</v>
      </c>
      <c r="E11" s="295"/>
      <c r="F11" s="295"/>
      <c r="G11" s="295"/>
      <c r="H11" s="295"/>
      <c r="I11" s="295"/>
      <c r="J11" s="295"/>
      <c r="K11" s="148"/>
    </row>
    <row r="12" spans="2:11" customFormat="1" ht="15" customHeight="1" x14ac:dyDescent="0.2">
      <c r="B12" s="151"/>
      <c r="C12" s="152"/>
      <c r="D12" s="150"/>
      <c r="E12" s="150"/>
      <c r="F12" s="150"/>
      <c r="G12" s="150"/>
      <c r="H12" s="150"/>
      <c r="I12" s="150"/>
      <c r="J12" s="150"/>
      <c r="K12" s="148"/>
    </row>
    <row r="13" spans="2:11" customFormat="1" ht="15" customHeight="1" x14ac:dyDescent="0.2">
      <c r="B13" s="151"/>
      <c r="C13" s="152"/>
      <c r="D13" s="153" t="s">
        <v>131</v>
      </c>
      <c r="E13" s="150"/>
      <c r="F13" s="150"/>
      <c r="G13" s="150"/>
      <c r="H13" s="150"/>
      <c r="I13" s="150"/>
      <c r="J13" s="150"/>
      <c r="K13" s="148"/>
    </row>
    <row r="14" spans="2:11" customFormat="1" ht="12.75" customHeight="1" x14ac:dyDescent="0.2">
      <c r="B14" s="151"/>
      <c r="C14" s="152"/>
      <c r="D14" s="152"/>
      <c r="E14" s="152"/>
      <c r="F14" s="152"/>
      <c r="G14" s="152"/>
      <c r="H14" s="152"/>
      <c r="I14" s="152"/>
      <c r="J14" s="152"/>
      <c r="K14" s="148"/>
    </row>
    <row r="15" spans="2:11" customFormat="1" ht="15" customHeight="1" x14ac:dyDescent="0.2">
      <c r="B15" s="151"/>
      <c r="C15" s="152"/>
      <c r="D15" s="295" t="s">
        <v>132</v>
      </c>
      <c r="E15" s="295"/>
      <c r="F15" s="295"/>
      <c r="G15" s="295"/>
      <c r="H15" s="295"/>
      <c r="I15" s="295"/>
      <c r="J15" s="295"/>
      <c r="K15" s="148"/>
    </row>
    <row r="16" spans="2:11" customFormat="1" ht="15" customHeight="1" x14ac:dyDescent="0.2">
      <c r="B16" s="151"/>
      <c r="C16" s="152"/>
      <c r="D16" s="295" t="s">
        <v>133</v>
      </c>
      <c r="E16" s="295"/>
      <c r="F16" s="295"/>
      <c r="G16" s="295"/>
      <c r="H16" s="295"/>
      <c r="I16" s="295"/>
      <c r="J16" s="295"/>
      <c r="K16" s="148"/>
    </row>
    <row r="17" spans="2:11" customFormat="1" ht="15" customHeight="1" x14ac:dyDescent="0.2">
      <c r="B17" s="151"/>
      <c r="C17" s="152"/>
      <c r="D17" s="295" t="s">
        <v>134</v>
      </c>
      <c r="E17" s="295"/>
      <c r="F17" s="295"/>
      <c r="G17" s="295"/>
      <c r="H17" s="295"/>
      <c r="I17" s="295"/>
      <c r="J17" s="295"/>
      <c r="K17" s="148"/>
    </row>
    <row r="18" spans="2:11" customFormat="1" ht="15" customHeight="1" x14ac:dyDescent="0.2">
      <c r="B18" s="151"/>
      <c r="C18" s="152"/>
      <c r="D18" s="152"/>
      <c r="E18" s="154" t="s">
        <v>68</v>
      </c>
      <c r="F18" s="295" t="s">
        <v>135</v>
      </c>
      <c r="G18" s="295"/>
      <c r="H18" s="295"/>
      <c r="I18" s="295"/>
      <c r="J18" s="295"/>
      <c r="K18" s="148"/>
    </row>
    <row r="19" spans="2:11" customFormat="1" ht="15" customHeight="1" x14ac:dyDescent="0.2">
      <c r="B19" s="151"/>
      <c r="C19" s="152"/>
      <c r="D19" s="152"/>
      <c r="E19" s="154" t="s">
        <v>136</v>
      </c>
      <c r="F19" s="295" t="s">
        <v>137</v>
      </c>
      <c r="G19" s="295"/>
      <c r="H19" s="295"/>
      <c r="I19" s="295"/>
      <c r="J19" s="295"/>
      <c r="K19" s="148"/>
    </row>
    <row r="20" spans="2:11" customFormat="1" ht="15" customHeight="1" x14ac:dyDescent="0.2">
      <c r="B20" s="151"/>
      <c r="C20" s="152"/>
      <c r="D20" s="152"/>
      <c r="E20" s="154" t="s">
        <v>138</v>
      </c>
      <c r="F20" s="295" t="s">
        <v>139</v>
      </c>
      <c r="G20" s="295"/>
      <c r="H20" s="295"/>
      <c r="I20" s="295"/>
      <c r="J20" s="295"/>
      <c r="K20" s="148"/>
    </row>
    <row r="21" spans="2:11" customFormat="1" ht="15" customHeight="1" x14ac:dyDescent="0.2">
      <c r="B21" s="151"/>
      <c r="C21" s="152"/>
      <c r="D21" s="152"/>
      <c r="E21" s="154" t="s">
        <v>140</v>
      </c>
      <c r="F21" s="295" t="s">
        <v>141</v>
      </c>
      <c r="G21" s="295"/>
      <c r="H21" s="295"/>
      <c r="I21" s="295"/>
      <c r="J21" s="295"/>
      <c r="K21" s="148"/>
    </row>
    <row r="22" spans="2:11" customFormat="1" ht="15" customHeight="1" x14ac:dyDescent="0.2">
      <c r="B22" s="151"/>
      <c r="C22" s="152"/>
      <c r="D22" s="152"/>
      <c r="E22" s="154" t="s">
        <v>142</v>
      </c>
      <c r="F22" s="295" t="s">
        <v>143</v>
      </c>
      <c r="G22" s="295"/>
      <c r="H22" s="295"/>
      <c r="I22" s="295"/>
      <c r="J22" s="295"/>
      <c r="K22" s="148"/>
    </row>
    <row r="23" spans="2:11" customFormat="1" ht="15" customHeight="1" x14ac:dyDescent="0.2">
      <c r="B23" s="151"/>
      <c r="C23" s="152"/>
      <c r="D23" s="152"/>
      <c r="E23" s="154" t="s">
        <v>72</v>
      </c>
      <c r="F23" s="295" t="s">
        <v>144</v>
      </c>
      <c r="G23" s="295"/>
      <c r="H23" s="295"/>
      <c r="I23" s="295"/>
      <c r="J23" s="295"/>
      <c r="K23" s="148"/>
    </row>
    <row r="24" spans="2:11" customFormat="1" ht="12.75" customHeight="1" x14ac:dyDescent="0.2">
      <c r="B24" s="151"/>
      <c r="C24" s="152"/>
      <c r="D24" s="152"/>
      <c r="E24" s="152"/>
      <c r="F24" s="152"/>
      <c r="G24" s="152"/>
      <c r="H24" s="152"/>
      <c r="I24" s="152"/>
      <c r="J24" s="152"/>
      <c r="K24" s="148"/>
    </row>
    <row r="25" spans="2:11" customFormat="1" ht="15" customHeight="1" x14ac:dyDescent="0.2">
      <c r="B25" s="151"/>
      <c r="C25" s="295" t="s">
        <v>145</v>
      </c>
      <c r="D25" s="295"/>
      <c r="E25" s="295"/>
      <c r="F25" s="295"/>
      <c r="G25" s="295"/>
      <c r="H25" s="295"/>
      <c r="I25" s="295"/>
      <c r="J25" s="295"/>
      <c r="K25" s="148"/>
    </row>
    <row r="26" spans="2:11" customFormat="1" ht="15" customHeight="1" x14ac:dyDescent="0.2">
      <c r="B26" s="151"/>
      <c r="C26" s="295" t="s">
        <v>146</v>
      </c>
      <c r="D26" s="295"/>
      <c r="E26" s="295"/>
      <c r="F26" s="295"/>
      <c r="G26" s="295"/>
      <c r="H26" s="295"/>
      <c r="I26" s="295"/>
      <c r="J26" s="295"/>
      <c r="K26" s="148"/>
    </row>
    <row r="27" spans="2:11" customFormat="1" ht="15" customHeight="1" x14ac:dyDescent="0.2">
      <c r="B27" s="151"/>
      <c r="C27" s="150"/>
      <c r="D27" s="295" t="s">
        <v>147</v>
      </c>
      <c r="E27" s="295"/>
      <c r="F27" s="295"/>
      <c r="G27" s="295"/>
      <c r="H27" s="295"/>
      <c r="I27" s="295"/>
      <c r="J27" s="295"/>
      <c r="K27" s="148"/>
    </row>
    <row r="28" spans="2:11" customFormat="1" ht="15" customHeight="1" x14ac:dyDescent="0.2">
      <c r="B28" s="151"/>
      <c r="C28" s="152"/>
      <c r="D28" s="295" t="s">
        <v>148</v>
      </c>
      <c r="E28" s="295"/>
      <c r="F28" s="295"/>
      <c r="G28" s="295"/>
      <c r="H28" s="295"/>
      <c r="I28" s="295"/>
      <c r="J28" s="295"/>
      <c r="K28" s="148"/>
    </row>
    <row r="29" spans="2:11" customFormat="1" ht="12.75" customHeight="1" x14ac:dyDescent="0.2">
      <c r="B29" s="151"/>
      <c r="C29" s="152"/>
      <c r="D29" s="152"/>
      <c r="E29" s="152"/>
      <c r="F29" s="152"/>
      <c r="G29" s="152"/>
      <c r="H29" s="152"/>
      <c r="I29" s="152"/>
      <c r="J29" s="152"/>
      <c r="K29" s="148"/>
    </row>
    <row r="30" spans="2:11" customFormat="1" ht="15" customHeight="1" x14ac:dyDescent="0.2">
      <c r="B30" s="151"/>
      <c r="C30" s="152"/>
      <c r="D30" s="295" t="s">
        <v>149</v>
      </c>
      <c r="E30" s="295"/>
      <c r="F30" s="295"/>
      <c r="G30" s="295"/>
      <c r="H30" s="295"/>
      <c r="I30" s="295"/>
      <c r="J30" s="295"/>
      <c r="K30" s="148"/>
    </row>
    <row r="31" spans="2:11" customFormat="1" ht="15" customHeight="1" x14ac:dyDescent="0.2">
      <c r="B31" s="151"/>
      <c r="C31" s="152"/>
      <c r="D31" s="295" t="s">
        <v>150</v>
      </c>
      <c r="E31" s="295"/>
      <c r="F31" s="295"/>
      <c r="G31" s="295"/>
      <c r="H31" s="295"/>
      <c r="I31" s="295"/>
      <c r="J31" s="295"/>
      <c r="K31" s="148"/>
    </row>
    <row r="32" spans="2:11" customFormat="1" ht="12.75" customHeight="1" x14ac:dyDescent="0.2">
      <c r="B32" s="151"/>
      <c r="C32" s="152"/>
      <c r="D32" s="152"/>
      <c r="E32" s="152"/>
      <c r="F32" s="152"/>
      <c r="G32" s="152"/>
      <c r="H32" s="152"/>
      <c r="I32" s="152"/>
      <c r="J32" s="152"/>
      <c r="K32" s="148"/>
    </row>
    <row r="33" spans="2:11" customFormat="1" ht="15" customHeight="1" x14ac:dyDescent="0.2">
      <c r="B33" s="151"/>
      <c r="C33" s="152"/>
      <c r="D33" s="295" t="s">
        <v>151</v>
      </c>
      <c r="E33" s="295"/>
      <c r="F33" s="295"/>
      <c r="G33" s="295"/>
      <c r="H33" s="295"/>
      <c r="I33" s="295"/>
      <c r="J33" s="295"/>
      <c r="K33" s="148"/>
    </row>
    <row r="34" spans="2:11" customFormat="1" ht="15" customHeight="1" x14ac:dyDescent="0.2">
      <c r="B34" s="151"/>
      <c r="C34" s="152"/>
      <c r="D34" s="295" t="s">
        <v>152</v>
      </c>
      <c r="E34" s="295"/>
      <c r="F34" s="295"/>
      <c r="G34" s="295"/>
      <c r="H34" s="295"/>
      <c r="I34" s="295"/>
      <c r="J34" s="295"/>
      <c r="K34" s="148"/>
    </row>
    <row r="35" spans="2:11" customFormat="1" ht="15" customHeight="1" x14ac:dyDescent="0.2">
      <c r="B35" s="151"/>
      <c r="C35" s="152"/>
      <c r="D35" s="295" t="s">
        <v>153</v>
      </c>
      <c r="E35" s="295"/>
      <c r="F35" s="295"/>
      <c r="G35" s="295"/>
      <c r="H35" s="295"/>
      <c r="I35" s="295"/>
      <c r="J35" s="295"/>
      <c r="K35" s="148"/>
    </row>
    <row r="36" spans="2:11" customFormat="1" ht="15" customHeight="1" x14ac:dyDescent="0.2">
      <c r="B36" s="151"/>
      <c r="C36" s="152"/>
      <c r="D36" s="150"/>
      <c r="E36" s="153" t="s">
        <v>98</v>
      </c>
      <c r="F36" s="150"/>
      <c r="G36" s="295" t="s">
        <v>154</v>
      </c>
      <c r="H36" s="295"/>
      <c r="I36" s="295"/>
      <c r="J36" s="295"/>
      <c r="K36" s="148"/>
    </row>
    <row r="37" spans="2:11" customFormat="1" ht="30.75" customHeight="1" x14ac:dyDescent="0.2">
      <c r="B37" s="151"/>
      <c r="C37" s="152"/>
      <c r="D37" s="150"/>
      <c r="E37" s="153" t="s">
        <v>155</v>
      </c>
      <c r="F37" s="150"/>
      <c r="G37" s="295" t="s">
        <v>156</v>
      </c>
      <c r="H37" s="295"/>
      <c r="I37" s="295"/>
      <c r="J37" s="295"/>
      <c r="K37" s="148"/>
    </row>
    <row r="38" spans="2:11" customFormat="1" ht="15" customHeight="1" x14ac:dyDescent="0.2">
      <c r="B38" s="151"/>
      <c r="C38" s="152"/>
      <c r="D38" s="150"/>
      <c r="E38" s="153" t="s">
        <v>45</v>
      </c>
      <c r="F38" s="150"/>
      <c r="G38" s="295" t="s">
        <v>157</v>
      </c>
      <c r="H38" s="295"/>
      <c r="I38" s="295"/>
      <c r="J38" s="295"/>
      <c r="K38" s="148"/>
    </row>
    <row r="39" spans="2:11" customFormat="1" ht="15" customHeight="1" x14ac:dyDescent="0.2">
      <c r="B39" s="151"/>
      <c r="C39" s="152"/>
      <c r="D39" s="150"/>
      <c r="E39" s="153" t="s">
        <v>46</v>
      </c>
      <c r="F39" s="150"/>
      <c r="G39" s="295" t="s">
        <v>158</v>
      </c>
      <c r="H39" s="295"/>
      <c r="I39" s="295"/>
      <c r="J39" s="295"/>
      <c r="K39" s="148"/>
    </row>
    <row r="40" spans="2:11" customFormat="1" ht="15" customHeight="1" x14ac:dyDescent="0.2">
      <c r="B40" s="151"/>
      <c r="C40" s="152"/>
      <c r="D40" s="150"/>
      <c r="E40" s="153" t="s">
        <v>99</v>
      </c>
      <c r="F40" s="150"/>
      <c r="G40" s="295" t="s">
        <v>159</v>
      </c>
      <c r="H40" s="295"/>
      <c r="I40" s="295"/>
      <c r="J40" s="295"/>
      <c r="K40" s="148"/>
    </row>
    <row r="41" spans="2:11" customFormat="1" ht="15" customHeight="1" x14ac:dyDescent="0.2">
      <c r="B41" s="151"/>
      <c r="C41" s="152"/>
      <c r="D41" s="150"/>
      <c r="E41" s="153" t="s">
        <v>100</v>
      </c>
      <c r="F41" s="150"/>
      <c r="G41" s="295" t="s">
        <v>160</v>
      </c>
      <c r="H41" s="295"/>
      <c r="I41" s="295"/>
      <c r="J41" s="295"/>
      <c r="K41" s="148"/>
    </row>
    <row r="42" spans="2:11" customFormat="1" ht="15" customHeight="1" x14ac:dyDescent="0.2">
      <c r="B42" s="151"/>
      <c r="C42" s="152"/>
      <c r="D42" s="150"/>
      <c r="E42" s="153" t="s">
        <v>161</v>
      </c>
      <c r="F42" s="150"/>
      <c r="G42" s="295" t="s">
        <v>162</v>
      </c>
      <c r="H42" s="295"/>
      <c r="I42" s="295"/>
      <c r="J42" s="295"/>
      <c r="K42" s="148"/>
    </row>
    <row r="43" spans="2:11" customFormat="1" ht="15" customHeight="1" x14ac:dyDescent="0.2">
      <c r="B43" s="151"/>
      <c r="C43" s="152"/>
      <c r="D43" s="150"/>
      <c r="E43" s="153"/>
      <c r="F43" s="150"/>
      <c r="G43" s="295" t="s">
        <v>163</v>
      </c>
      <c r="H43" s="295"/>
      <c r="I43" s="295"/>
      <c r="J43" s="295"/>
      <c r="K43" s="148"/>
    </row>
    <row r="44" spans="2:11" customFormat="1" ht="15" customHeight="1" x14ac:dyDescent="0.2">
      <c r="B44" s="151"/>
      <c r="C44" s="152"/>
      <c r="D44" s="150"/>
      <c r="E44" s="153" t="s">
        <v>164</v>
      </c>
      <c r="F44" s="150"/>
      <c r="G44" s="295" t="s">
        <v>165</v>
      </c>
      <c r="H44" s="295"/>
      <c r="I44" s="295"/>
      <c r="J44" s="295"/>
      <c r="K44" s="148"/>
    </row>
    <row r="45" spans="2:11" customFormat="1" ht="15" customHeight="1" x14ac:dyDescent="0.2">
      <c r="B45" s="151"/>
      <c r="C45" s="152"/>
      <c r="D45" s="150"/>
      <c r="E45" s="153" t="s">
        <v>102</v>
      </c>
      <c r="F45" s="150"/>
      <c r="G45" s="295" t="s">
        <v>166</v>
      </c>
      <c r="H45" s="295"/>
      <c r="I45" s="295"/>
      <c r="J45" s="295"/>
      <c r="K45" s="148"/>
    </row>
    <row r="46" spans="2:11" customFormat="1" ht="12.75" customHeight="1" x14ac:dyDescent="0.2">
      <c r="B46" s="151"/>
      <c r="C46" s="152"/>
      <c r="D46" s="150"/>
      <c r="E46" s="150"/>
      <c r="F46" s="150"/>
      <c r="G46" s="150"/>
      <c r="H46" s="150"/>
      <c r="I46" s="150"/>
      <c r="J46" s="150"/>
      <c r="K46" s="148"/>
    </row>
    <row r="47" spans="2:11" customFormat="1" ht="15" customHeight="1" x14ac:dyDescent="0.2">
      <c r="B47" s="151"/>
      <c r="C47" s="152"/>
      <c r="D47" s="295" t="s">
        <v>167</v>
      </c>
      <c r="E47" s="295"/>
      <c r="F47" s="295"/>
      <c r="G47" s="295"/>
      <c r="H47" s="295"/>
      <c r="I47" s="295"/>
      <c r="J47" s="295"/>
      <c r="K47" s="148"/>
    </row>
    <row r="48" spans="2:11" customFormat="1" ht="15" customHeight="1" x14ac:dyDescent="0.2">
      <c r="B48" s="151"/>
      <c r="C48" s="152"/>
      <c r="D48" s="152"/>
      <c r="E48" s="295" t="s">
        <v>168</v>
      </c>
      <c r="F48" s="295"/>
      <c r="G48" s="295"/>
      <c r="H48" s="295"/>
      <c r="I48" s="295"/>
      <c r="J48" s="295"/>
      <c r="K48" s="148"/>
    </row>
    <row r="49" spans="2:11" customFormat="1" ht="15" customHeight="1" x14ac:dyDescent="0.2">
      <c r="B49" s="151"/>
      <c r="C49" s="152"/>
      <c r="D49" s="152"/>
      <c r="E49" s="295" t="s">
        <v>169</v>
      </c>
      <c r="F49" s="295"/>
      <c r="G49" s="295"/>
      <c r="H49" s="295"/>
      <c r="I49" s="295"/>
      <c r="J49" s="295"/>
      <c r="K49" s="148"/>
    </row>
    <row r="50" spans="2:11" customFormat="1" ht="15" customHeight="1" x14ac:dyDescent="0.2">
      <c r="B50" s="151"/>
      <c r="C50" s="152"/>
      <c r="D50" s="152"/>
      <c r="E50" s="295" t="s">
        <v>170</v>
      </c>
      <c r="F50" s="295"/>
      <c r="G50" s="295"/>
      <c r="H50" s="295"/>
      <c r="I50" s="295"/>
      <c r="J50" s="295"/>
      <c r="K50" s="148"/>
    </row>
    <row r="51" spans="2:11" customFormat="1" ht="15" customHeight="1" x14ac:dyDescent="0.2">
      <c r="B51" s="151"/>
      <c r="C51" s="152"/>
      <c r="D51" s="295" t="s">
        <v>171</v>
      </c>
      <c r="E51" s="295"/>
      <c r="F51" s="295"/>
      <c r="G51" s="295"/>
      <c r="H51" s="295"/>
      <c r="I51" s="295"/>
      <c r="J51" s="295"/>
      <c r="K51" s="148"/>
    </row>
    <row r="52" spans="2:11" customFormat="1" ht="25.5" customHeight="1" x14ac:dyDescent="0.3">
      <c r="B52" s="147"/>
      <c r="C52" s="297" t="s">
        <v>172</v>
      </c>
      <c r="D52" s="297"/>
      <c r="E52" s="297"/>
      <c r="F52" s="297"/>
      <c r="G52" s="297"/>
      <c r="H52" s="297"/>
      <c r="I52" s="297"/>
      <c r="J52" s="297"/>
      <c r="K52" s="148"/>
    </row>
    <row r="53" spans="2:11" customFormat="1" ht="5.25" customHeight="1" x14ac:dyDescent="0.2">
      <c r="B53" s="147"/>
      <c r="C53" s="149"/>
      <c r="D53" s="149"/>
      <c r="E53" s="149"/>
      <c r="F53" s="149"/>
      <c r="G53" s="149"/>
      <c r="H53" s="149"/>
      <c r="I53" s="149"/>
      <c r="J53" s="149"/>
      <c r="K53" s="148"/>
    </row>
    <row r="54" spans="2:11" customFormat="1" ht="15" customHeight="1" x14ac:dyDescent="0.2">
      <c r="B54" s="147"/>
      <c r="C54" s="295" t="s">
        <v>173</v>
      </c>
      <c r="D54" s="295"/>
      <c r="E54" s="295"/>
      <c r="F54" s="295"/>
      <c r="G54" s="295"/>
      <c r="H54" s="295"/>
      <c r="I54" s="295"/>
      <c r="J54" s="295"/>
      <c r="K54" s="148"/>
    </row>
    <row r="55" spans="2:11" customFormat="1" ht="15" customHeight="1" x14ac:dyDescent="0.2">
      <c r="B55" s="147"/>
      <c r="C55" s="295" t="s">
        <v>174</v>
      </c>
      <c r="D55" s="295"/>
      <c r="E55" s="295"/>
      <c r="F55" s="295"/>
      <c r="G55" s="295"/>
      <c r="H55" s="295"/>
      <c r="I55" s="295"/>
      <c r="J55" s="295"/>
      <c r="K55" s="148"/>
    </row>
    <row r="56" spans="2:11" customFormat="1" ht="12.75" customHeight="1" x14ac:dyDescent="0.2">
      <c r="B56" s="147"/>
      <c r="C56" s="150"/>
      <c r="D56" s="150"/>
      <c r="E56" s="150"/>
      <c r="F56" s="150"/>
      <c r="G56" s="150"/>
      <c r="H56" s="150"/>
      <c r="I56" s="150"/>
      <c r="J56" s="150"/>
      <c r="K56" s="148"/>
    </row>
    <row r="57" spans="2:11" customFormat="1" ht="15" customHeight="1" x14ac:dyDescent="0.2">
      <c r="B57" s="147"/>
      <c r="C57" s="295" t="s">
        <v>175</v>
      </c>
      <c r="D57" s="295"/>
      <c r="E57" s="295"/>
      <c r="F57" s="295"/>
      <c r="G57" s="295"/>
      <c r="H57" s="295"/>
      <c r="I57" s="295"/>
      <c r="J57" s="295"/>
      <c r="K57" s="148"/>
    </row>
    <row r="58" spans="2:11" customFormat="1" ht="15" customHeight="1" x14ac:dyDescent="0.2">
      <c r="B58" s="147"/>
      <c r="C58" s="152"/>
      <c r="D58" s="295" t="s">
        <v>176</v>
      </c>
      <c r="E58" s="295"/>
      <c r="F58" s="295"/>
      <c r="G58" s="295"/>
      <c r="H58" s="295"/>
      <c r="I58" s="295"/>
      <c r="J58" s="295"/>
      <c r="K58" s="148"/>
    </row>
    <row r="59" spans="2:11" customFormat="1" ht="15" customHeight="1" x14ac:dyDescent="0.2">
      <c r="B59" s="147"/>
      <c r="C59" s="152"/>
      <c r="D59" s="295" t="s">
        <v>177</v>
      </c>
      <c r="E59" s="295"/>
      <c r="F59" s="295"/>
      <c r="G59" s="295"/>
      <c r="H59" s="295"/>
      <c r="I59" s="295"/>
      <c r="J59" s="295"/>
      <c r="K59" s="148"/>
    </row>
    <row r="60" spans="2:11" customFormat="1" ht="15" customHeight="1" x14ac:dyDescent="0.2">
      <c r="B60" s="147"/>
      <c r="C60" s="152"/>
      <c r="D60" s="295" t="s">
        <v>178</v>
      </c>
      <c r="E60" s="295"/>
      <c r="F60" s="295"/>
      <c r="G60" s="295"/>
      <c r="H60" s="295"/>
      <c r="I60" s="295"/>
      <c r="J60" s="295"/>
      <c r="K60" s="148"/>
    </row>
    <row r="61" spans="2:11" customFormat="1" ht="15" customHeight="1" x14ac:dyDescent="0.2">
      <c r="B61" s="147"/>
      <c r="C61" s="152"/>
      <c r="D61" s="295" t="s">
        <v>179</v>
      </c>
      <c r="E61" s="295"/>
      <c r="F61" s="295"/>
      <c r="G61" s="295"/>
      <c r="H61" s="295"/>
      <c r="I61" s="295"/>
      <c r="J61" s="295"/>
      <c r="K61" s="148"/>
    </row>
    <row r="62" spans="2:11" customFormat="1" ht="15" customHeight="1" x14ac:dyDescent="0.2">
      <c r="B62" s="147"/>
      <c r="C62" s="152"/>
      <c r="D62" s="299" t="s">
        <v>180</v>
      </c>
      <c r="E62" s="299"/>
      <c r="F62" s="299"/>
      <c r="G62" s="299"/>
      <c r="H62" s="299"/>
      <c r="I62" s="299"/>
      <c r="J62" s="299"/>
      <c r="K62" s="148"/>
    </row>
    <row r="63" spans="2:11" customFormat="1" ht="15" customHeight="1" x14ac:dyDescent="0.2">
      <c r="B63" s="147"/>
      <c r="C63" s="152"/>
      <c r="D63" s="295" t="s">
        <v>181</v>
      </c>
      <c r="E63" s="295"/>
      <c r="F63" s="295"/>
      <c r="G63" s="295"/>
      <c r="H63" s="295"/>
      <c r="I63" s="295"/>
      <c r="J63" s="295"/>
      <c r="K63" s="148"/>
    </row>
    <row r="64" spans="2:11" customFormat="1" ht="12.75" customHeight="1" x14ac:dyDescent="0.2">
      <c r="B64" s="147"/>
      <c r="C64" s="152"/>
      <c r="D64" s="152"/>
      <c r="E64" s="155"/>
      <c r="F64" s="152"/>
      <c r="G64" s="152"/>
      <c r="H64" s="152"/>
      <c r="I64" s="152"/>
      <c r="J64" s="152"/>
      <c r="K64" s="148"/>
    </row>
    <row r="65" spans="2:11" customFormat="1" ht="15" customHeight="1" x14ac:dyDescent="0.2">
      <c r="B65" s="147"/>
      <c r="C65" s="152"/>
      <c r="D65" s="295" t="s">
        <v>182</v>
      </c>
      <c r="E65" s="295"/>
      <c r="F65" s="295"/>
      <c r="G65" s="295"/>
      <c r="H65" s="295"/>
      <c r="I65" s="295"/>
      <c r="J65" s="295"/>
      <c r="K65" s="148"/>
    </row>
    <row r="66" spans="2:11" customFormat="1" ht="15" customHeight="1" x14ac:dyDescent="0.2">
      <c r="B66" s="147"/>
      <c r="C66" s="152"/>
      <c r="D66" s="299" t="s">
        <v>183</v>
      </c>
      <c r="E66" s="299"/>
      <c r="F66" s="299"/>
      <c r="G66" s="299"/>
      <c r="H66" s="299"/>
      <c r="I66" s="299"/>
      <c r="J66" s="299"/>
      <c r="K66" s="148"/>
    </row>
    <row r="67" spans="2:11" customFormat="1" ht="15" customHeight="1" x14ac:dyDescent="0.2">
      <c r="B67" s="147"/>
      <c r="C67" s="152"/>
      <c r="D67" s="295" t="s">
        <v>184</v>
      </c>
      <c r="E67" s="295"/>
      <c r="F67" s="295"/>
      <c r="G67" s="295"/>
      <c r="H67" s="295"/>
      <c r="I67" s="295"/>
      <c r="J67" s="295"/>
      <c r="K67" s="148"/>
    </row>
    <row r="68" spans="2:11" customFormat="1" ht="15" customHeight="1" x14ac:dyDescent="0.2">
      <c r="B68" s="147"/>
      <c r="C68" s="152"/>
      <c r="D68" s="295" t="s">
        <v>185</v>
      </c>
      <c r="E68" s="295"/>
      <c r="F68" s="295"/>
      <c r="G68" s="295"/>
      <c r="H68" s="295"/>
      <c r="I68" s="295"/>
      <c r="J68" s="295"/>
      <c r="K68" s="148"/>
    </row>
    <row r="69" spans="2:11" customFormat="1" ht="15" customHeight="1" x14ac:dyDescent="0.2">
      <c r="B69" s="147"/>
      <c r="C69" s="152"/>
      <c r="D69" s="295" t="s">
        <v>186</v>
      </c>
      <c r="E69" s="295"/>
      <c r="F69" s="295"/>
      <c r="G69" s="295"/>
      <c r="H69" s="295"/>
      <c r="I69" s="295"/>
      <c r="J69" s="295"/>
      <c r="K69" s="148"/>
    </row>
    <row r="70" spans="2:11" customFormat="1" ht="15" customHeight="1" x14ac:dyDescent="0.2">
      <c r="B70" s="147"/>
      <c r="C70" s="152"/>
      <c r="D70" s="295" t="s">
        <v>187</v>
      </c>
      <c r="E70" s="295"/>
      <c r="F70" s="295"/>
      <c r="G70" s="295"/>
      <c r="H70" s="295"/>
      <c r="I70" s="295"/>
      <c r="J70" s="295"/>
      <c r="K70" s="148"/>
    </row>
    <row r="71" spans="2:11" customFormat="1" ht="12.75" customHeight="1" x14ac:dyDescent="0.2">
      <c r="B71" s="156"/>
      <c r="C71" s="157"/>
      <c r="D71" s="157"/>
      <c r="E71" s="157"/>
      <c r="F71" s="157"/>
      <c r="G71" s="157"/>
      <c r="H71" s="157"/>
      <c r="I71" s="157"/>
      <c r="J71" s="157"/>
      <c r="K71" s="158"/>
    </row>
    <row r="72" spans="2:11" customFormat="1" ht="18.75" customHeight="1" x14ac:dyDescent="0.2">
      <c r="B72" s="159"/>
      <c r="C72" s="159"/>
      <c r="D72" s="159"/>
      <c r="E72" s="159"/>
      <c r="F72" s="159"/>
      <c r="G72" s="159"/>
      <c r="H72" s="159"/>
      <c r="I72" s="159"/>
      <c r="J72" s="159"/>
      <c r="K72" s="160"/>
    </row>
    <row r="73" spans="2:11" customFormat="1" ht="18.75" customHeight="1" x14ac:dyDescent="0.2">
      <c r="B73" s="160"/>
      <c r="C73" s="160"/>
      <c r="D73" s="160"/>
      <c r="E73" s="160"/>
      <c r="F73" s="160"/>
      <c r="G73" s="160"/>
      <c r="H73" s="160"/>
      <c r="I73" s="160"/>
      <c r="J73" s="160"/>
      <c r="K73" s="160"/>
    </row>
    <row r="74" spans="2:11" customFormat="1" ht="7.5" customHeight="1" x14ac:dyDescent="0.2">
      <c r="B74" s="161"/>
      <c r="C74" s="162"/>
      <c r="D74" s="162"/>
      <c r="E74" s="162"/>
      <c r="F74" s="162"/>
      <c r="G74" s="162"/>
      <c r="H74" s="162"/>
      <c r="I74" s="162"/>
      <c r="J74" s="162"/>
      <c r="K74" s="163"/>
    </row>
    <row r="75" spans="2:11" customFormat="1" ht="45" customHeight="1" x14ac:dyDescent="0.2">
      <c r="B75" s="164"/>
      <c r="C75" s="298" t="s">
        <v>188</v>
      </c>
      <c r="D75" s="298"/>
      <c r="E75" s="298"/>
      <c r="F75" s="298"/>
      <c r="G75" s="298"/>
      <c r="H75" s="298"/>
      <c r="I75" s="298"/>
      <c r="J75" s="298"/>
      <c r="K75" s="165"/>
    </row>
    <row r="76" spans="2:11" customFormat="1" ht="17.25" customHeight="1" x14ac:dyDescent="0.2">
      <c r="B76" s="164"/>
      <c r="C76" s="166" t="s">
        <v>189</v>
      </c>
      <c r="D76" s="166"/>
      <c r="E76" s="166"/>
      <c r="F76" s="166" t="s">
        <v>190</v>
      </c>
      <c r="G76" s="167"/>
      <c r="H76" s="166" t="s">
        <v>46</v>
      </c>
      <c r="I76" s="166" t="s">
        <v>49</v>
      </c>
      <c r="J76" s="166" t="s">
        <v>191</v>
      </c>
      <c r="K76" s="165"/>
    </row>
    <row r="77" spans="2:11" customFormat="1" ht="17.25" customHeight="1" x14ac:dyDescent="0.2">
      <c r="B77" s="164"/>
      <c r="C77" s="168" t="s">
        <v>192</v>
      </c>
      <c r="D77" s="168"/>
      <c r="E77" s="168"/>
      <c r="F77" s="169" t="s">
        <v>193</v>
      </c>
      <c r="G77" s="170"/>
      <c r="H77" s="168"/>
      <c r="I77" s="168"/>
      <c r="J77" s="168" t="s">
        <v>194</v>
      </c>
      <c r="K77" s="165"/>
    </row>
    <row r="78" spans="2:11" customFormat="1" ht="5.25" customHeight="1" x14ac:dyDescent="0.2">
      <c r="B78" s="164"/>
      <c r="C78" s="171"/>
      <c r="D78" s="171"/>
      <c r="E78" s="171"/>
      <c r="F78" s="171"/>
      <c r="G78" s="172"/>
      <c r="H78" s="171"/>
      <c r="I78" s="171"/>
      <c r="J78" s="171"/>
      <c r="K78" s="165"/>
    </row>
    <row r="79" spans="2:11" customFormat="1" ht="15" customHeight="1" x14ac:dyDescent="0.2">
      <c r="B79" s="164"/>
      <c r="C79" s="153" t="s">
        <v>45</v>
      </c>
      <c r="D79" s="173"/>
      <c r="E79" s="173"/>
      <c r="F79" s="174" t="s">
        <v>195</v>
      </c>
      <c r="G79" s="175"/>
      <c r="H79" s="153" t="s">
        <v>196</v>
      </c>
      <c r="I79" s="153" t="s">
        <v>197</v>
      </c>
      <c r="J79" s="153">
        <v>20</v>
      </c>
      <c r="K79" s="165"/>
    </row>
    <row r="80" spans="2:11" customFormat="1" ht="15" customHeight="1" x14ac:dyDescent="0.2">
      <c r="B80" s="164"/>
      <c r="C80" s="153" t="s">
        <v>198</v>
      </c>
      <c r="D80" s="153"/>
      <c r="E80" s="153"/>
      <c r="F80" s="174" t="s">
        <v>195</v>
      </c>
      <c r="G80" s="175"/>
      <c r="H80" s="153" t="s">
        <v>199</v>
      </c>
      <c r="I80" s="153" t="s">
        <v>197</v>
      </c>
      <c r="J80" s="153">
        <v>120</v>
      </c>
      <c r="K80" s="165"/>
    </row>
    <row r="81" spans="2:11" customFormat="1" ht="15" customHeight="1" x14ac:dyDescent="0.2">
      <c r="B81" s="176"/>
      <c r="C81" s="153" t="s">
        <v>200</v>
      </c>
      <c r="D81" s="153"/>
      <c r="E81" s="153"/>
      <c r="F81" s="174" t="s">
        <v>201</v>
      </c>
      <c r="G81" s="175"/>
      <c r="H81" s="153" t="s">
        <v>202</v>
      </c>
      <c r="I81" s="153" t="s">
        <v>197</v>
      </c>
      <c r="J81" s="153">
        <v>50</v>
      </c>
      <c r="K81" s="165"/>
    </row>
    <row r="82" spans="2:11" customFormat="1" ht="15" customHeight="1" x14ac:dyDescent="0.2">
      <c r="B82" s="176"/>
      <c r="C82" s="153" t="s">
        <v>203</v>
      </c>
      <c r="D82" s="153"/>
      <c r="E82" s="153"/>
      <c r="F82" s="174" t="s">
        <v>195</v>
      </c>
      <c r="G82" s="175"/>
      <c r="H82" s="153" t="s">
        <v>204</v>
      </c>
      <c r="I82" s="153" t="s">
        <v>205</v>
      </c>
      <c r="J82" s="153"/>
      <c r="K82" s="165"/>
    </row>
    <row r="83" spans="2:11" customFormat="1" ht="15" customHeight="1" x14ac:dyDescent="0.2">
      <c r="B83" s="176"/>
      <c r="C83" s="153" t="s">
        <v>206</v>
      </c>
      <c r="D83" s="153"/>
      <c r="E83" s="153"/>
      <c r="F83" s="174" t="s">
        <v>201</v>
      </c>
      <c r="G83" s="153"/>
      <c r="H83" s="153" t="s">
        <v>207</v>
      </c>
      <c r="I83" s="153" t="s">
        <v>197</v>
      </c>
      <c r="J83" s="153">
        <v>15</v>
      </c>
      <c r="K83" s="165"/>
    </row>
    <row r="84" spans="2:11" customFormat="1" ht="15" customHeight="1" x14ac:dyDescent="0.2">
      <c r="B84" s="176"/>
      <c r="C84" s="153" t="s">
        <v>208</v>
      </c>
      <c r="D84" s="153"/>
      <c r="E84" s="153"/>
      <c r="F84" s="174" t="s">
        <v>201</v>
      </c>
      <c r="G84" s="153"/>
      <c r="H84" s="153" t="s">
        <v>209</v>
      </c>
      <c r="I84" s="153" t="s">
        <v>197</v>
      </c>
      <c r="J84" s="153">
        <v>15</v>
      </c>
      <c r="K84" s="165"/>
    </row>
    <row r="85" spans="2:11" customFormat="1" ht="15" customHeight="1" x14ac:dyDescent="0.2">
      <c r="B85" s="176"/>
      <c r="C85" s="153" t="s">
        <v>210</v>
      </c>
      <c r="D85" s="153"/>
      <c r="E85" s="153"/>
      <c r="F85" s="174" t="s">
        <v>201</v>
      </c>
      <c r="G85" s="153"/>
      <c r="H85" s="153" t="s">
        <v>211</v>
      </c>
      <c r="I85" s="153" t="s">
        <v>197</v>
      </c>
      <c r="J85" s="153">
        <v>20</v>
      </c>
      <c r="K85" s="165"/>
    </row>
    <row r="86" spans="2:11" customFormat="1" ht="15" customHeight="1" x14ac:dyDescent="0.2">
      <c r="B86" s="176"/>
      <c r="C86" s="153" t="s">
        <v>212</v>
      </c>
      <c r="D86" s="153"/>
      <c r="E86" s="153"/>
      <c r="F86" s="174" t="s">
        <v>201</v>
      </c>
      <c r="G86" s="153"/>
      <c r="H86" s="153" t="s">
        <v>213</v>
      </c>
      <c r="I86" s="153" t="s">
        <v>197</v>
      </c>
      <c r="J86" s="153">
        <v>20</v>
      </c>
      <c r="K86" s="165"/>
    </row>
    <row r="87" spans="2:11" customFormat="1" ht="15" customHeight="1" x14ac:dyDescent="0.2">
      <c r="B87" s="176"/>
      <c r="C87" s="153" t="s">
        <v>214</v>
      </c>
      <c r="D87" s="153"/>
      <c r="E87" s="153"/>
      <c r="F87" s="174" t="s">
        <v>201</v>
      </c>
      <c r="G87" s="175"/>
      <c r="H87" s="153" t="s">
        <v>215</v>
      </c>
      <c r="I87" s="153" t="s">
        <v>197</v>
      </c>
      <c r="J87" s="153">
        <v>50</v>
      </c>
      <c r="K87" s="165"/>
    </row>
    <row r="88" spans="2:11" customFormat="1" ht="15" customHeight="1" x14ac:dyDescent="0.2">
      <c r="B88" s="176"/>
      <c r="C88" s="153" t="s">
        <v>216</v>
      </c>
      <c r="D88" s="153"/>
      <c r="E88" s="153"/>
      <c r="F88" s="174" t="s">
        <v>201</v>
      </c>
      <c r="G88" s="175"/>
      <c r="H88" s="153" t="s">
        <v>217</v>
      </c>
      <c r="I88" s="153" t="s">
        <v>197</v>
      </c>
      <c r="J88" s="153">
        <v>20</v>
      </c>
      <c r="K88" s="165"/>
    </row>
    <row r="89" spans="2:11" customFormat="1" ht="15" customHeight="1" x14ac:dyDescent="0.2">
      <c r="B89" s="176"/>
      <c r="C89" s="153" t="s">
        <v>218</v>
      </c>
      <c r="D89" s="153"/>
      <c r="E89" s="153"/>
      <c r="F89" s="174" t="s">
        <v>201</v>
      </c>
      <c r="G89" s="175"/>
      <c r="H89" s="153" t="s">
        <v>219</v>
      </c>
      <c r="I89" s="153" t="s">
        <v>197</v>
      </c>
      <c r="J89" s="153">
        <v>20</v>
      </c>
      <c r="K89" s="165"/>
    </row>
    <row r="90" spans="2:11" customFormat="1" ht="15" customHeight="1" x14ac:dyDescent="0.2">
      <c r="B90" s="176"/>
      <c r="C90" s="153" t="s">
        <v>220</v>
      </c>
      <c r="D90" s="153"/>
      <c r="E90" s="153"/>
      <c r="F90" s="174" t="s">
        <v>201</v>
      </c>
      <c r="G90" s="175"/>
      <c r="H90" s="153" t="s">
        <v>221</v>
      </c>
      <c r="I90" s="153" t="s">
        <v>197</v>
      </c>
      <c r="J90" s="153">
        <v>50</v>
      </c>
      <c r="K90" s="165"/>
    </row>
    <row r="91" spans="2:11" customFormat="1" ht="15" customHeight="1" x14ac:dyDescent="0.2">
      <c r="B91" s="176"/>
      <c r="C91" s="153" t="s">
        <v>222</v>
      </c>
      <c r="D91" s="153"/>
      <c r="E91" s="153"/>
      <c r="F91" s="174" t="s">
        <v>201</v>
      </c>
      <c r="G91" s="175"/>
      <c r="H91" s="153" t="s">
        <v>222</v>
      </c>
      <c r="I91" s="153" t="s">
        <v>197</v>
      </c>
      <c r="J91" s="153">
        <v>50</v>
      </c>
      <c r="K91" s="165"/>
    </row>
    <row r="92" spans="2:11" customFormat="1" ht="15" customHeight="1" x14ac:dyDescent="0.2">
      <c r="B92" s="176"/>
      <c r="C92" s="153" t="s">
        <v>223</v>
      </c>
      <c r="D92" s="153"/>
      <c r="E92" s="153"/>
      <c r="F92" s="174" t="s">
        <v>201</v>
      </c>
      <c r="G92" s="175"/>
      <c r="H92" s="153" t="s">
        <v>224</v>
      </c>
      <c r="I92" s="153" t="s">
        <v>197</v>
      </c>
      <c r="J92" s="153">
        <v>255</v>
      </c>
      <c r="K92" s="165"/>
    </row>
    <row r="93" spans="2:11" customFormat="1" ht="15" customHeight="1" x14ac:dyDescent="0.2">
      <c r="B93" s="176"/>
      <c r="C93" s="153" t="s">
        <v>225</v>
      </c>
      <c r="D93" s="153"/>
      <c r="E93" s="153"/>
      <c r="F93" s="174" t="s">
        <v>195</v>
      </c>
      <c r="G93" s="175"/>
      <c r="H93" s="153" t="s">
        <v>226</v>
      </c>
      <c r="I93" s="153" t="s">
        <v>227</v>
      </c>
      <c r="J93" s="153"/>
      <c r="K93" s="165"/>
    </row>
    <row r="94" spans="2:11" customFormat="1" ht="15" customHeight="1" x14ac:dyDescent="0.2">
      <c r="B94" s="176"/>
      <c r="C94" s="153" t="s">
        <v>228</v>
      </c>
      <c r="D94" s="153"/>
      <c r="E94" s="153"/>
      <c r="F94" s="174" t="s">
        <v>195</v>
      </c>
      <c r="G94" s="175"/>
      <c r="H94" s="153" t="s">
        <v>229</v>
      </c>
      <c r="I94" s="153" t="s">
        <v>230</v>
      </c>
      <c r="J94" s="153"/>
      <c r="K94" s="165"/>
    </row>
    <row r="95" spans="2:11" customFormat="1" ht="15" customHeight="1" x14ac:dyDescent="0.2">
      <c r="B95" s="176"/>
      <c r="C95" s="153" t="s">
        <v>231</v>
      </c>
      <c r="D95" s="153"/>
      <c r="E95" s="153"/>
      <c r="F95" s="174" t="s">
        <v>195</v>
      </c>
      <c r="G95" s="175"/>
      <c r="H95" s="153" t="s">
        <v>231</v>
      </c>
      <c r="I95" s="153" t="s">
        <v>230</v>
      </c>
      <c r="J95" s="153"/>
      <c r="K95" s="165"/>
    </row>
    <row r="96" spans="2:11" customFormat="1" ht="15" customHeight="1" x14ac:dyDescent="0.2">
      <c r="B96" s="176"/>
      <c r="C96" s="153" t="s">
        <v>30</v>
      </c>
      <c r="D96" s="153"/>
      <c r="E96" s="153"/>
      <c r="F96" s="174" t="s">
        <v>195</v>
      </c>
      <c r="G96" s="175"/>
      <c r="H96" s="153" t="s">
        <v>232</v>
      </c>
      <c r="I96" s="153" t="s">
        <v>230</v>
      </c>
      <c r="J96" s="153"/>
      <c r="K96" s="165"/>
    </row>
    <row r="97" spans="2:11" customFormat="1" ht="15" customHeight="1" x14ac:dyDescent="0.2">
      <c r="B97" s="176"/>
      <c r="C97" s="153" t="s">
        <v>40</v>
      </c>
      <c r="D97" s="153"/>
      <c r="E97" s="153"/>
      <c r="F97" s="174" t="s">
        <v>195</v>
      </c>
      <c r="G97" s="175"/>
      <c r="H97" s="153" t="s">
        <v>233</v>
      </c>
      <c r="I97" s="153" t="s">
        <v>230</v>
      </c>
      <c r="J97" s="153"/>
      <c r="K97" s="165"/>
    </row>
    <row r="98" spans="2:11" customFormat="1" ht="15" customHeight="1" x14ac:dyDescent="0.2">
      <c r="B98" s="177"/>
      <c r="C98" s="178"/>
      <c r="D98" s="178"/>
      <c r="E98" s="178"/>
      <c r="F98" s="178"/>
      <c r="G98" s="178"/>
      <c r="H98" s="178"/>
      <c r="I98" s="178"/>
      <c r="J98" s="178"/>
      <c r="K98" s="179"/>
    </row>
    <row r="99" spans="2:11" customFormat="1" ht="18.75" customHeight="1" x14ac:dyDescent="0.2">
      <c r="B99" s="180"/>
      <c r="C99" s="181"/>
      <c r="D99" s="181"/>
      <c r="E99" s="181"/>
      <c r="F99" s="181"/>
      <c r="G99" s="181"/>
      <c r="H99" s="181"/>
      <c r="I99" s="181"/>
      <c r="J99" s="181"/>
      <c r="K99" s="180"/>
    </row>
    <row r="100" spans="2:11" customFormat="1" ht="18.7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</row>
    <row r="101" spans="2:11" customFormat="1" ht="7.5" customHeight="1" x14ac:dyDescent="0.2">
      <c r="B101" s="161"/>
      <c r="C101" s="162"/>
      <c r="D101" s="162"/>
      <c r="E101" s="162"/>
      <c r="F101" s="162"/>
      <c r="G101" s="162"/>
      <c r="H101" s="162"/>
      <c r="I101" s="162"/>
      <c r="J101" s="162"/>
      <c r="K101" s="163"/>
    </row>
    <row r="102" spans="2:11" customFormat="1" ht="45" customHeight="1" x14ac:dyDescent="0.2">
      <c r="B102" s="164"/>
      <c r="C102" s="298" t="s">
        <v>234</v>
      </c>
      <c r="D102" s="298"/>
      <c r="E102" s="298"/>
      <c r="F102" s="298"/>
      <c r="G102" s="298"/>
      <c r="H102" s="298"/>
      <c r="I102" s="298"/>
      <c r="J102" s="298"/>
      <c r="K102" s="165"/>
    </row>
    <row r="103" spans="2:11" customFormat="1" ht="17.25" customHeight="1" x14ac:dyDescent="0.2">
      <c r="B103" s="164"/>
      <c r="C103" s="166" t="s">
        <v>189</v>
      </c>
      <c r="D103" s="166"/>
      <c r="E103" s="166"/>
      <c r="F103" s="166" t="s">
        <v>190</v>
      </c>
      <c r="G103" s="167"/>
      <c r="H103" s="166" t="s">
        <v>46</v>
      </c>
      <c r="I103" s="166" t="s">
        <v>49</v>
      </c>
      <c r="J103" s="166" t="s">
        <v>191</v>
      </c>
      <c r="K103" s="165"/>
    </row>
    <row r="104" spans="2:11" customFormat="1" ht="17.25" customHeight="1" x14ac:dyDescent="0.2">
      <c r="B104" s="164"/>
      <c r="C104" s="168" t="s">
        <v>192</v>
      </c>
      <c r="D104" s="168"/>
      <c r="E104" s="168"/>
      <c r="F104" s="169" t="s">
        <v>193</v>
      </c>
      <c r="G104" s="170"/>
      <c r="H104" s="168"/>
      <c r="I104" s="168"/>
      <c r="J104" s="168" t="s">
        <v>194</v>
      </c>
      <c r="K104" s="165"/>
    </row>
    <row r="105" spans="2:11" customFormat="1" ht="5.25" customHeight="1" x14ac:dyDescent="0.2">
      <c r="B105" s="164"/>
      <c r="C105" s="166"/>
      <c r="D105" s="166"/>
      <c r="E105" s="166"/>
      <c r="F105" s="166"/>
      <c r="G105" s="182"/>
      <c r="H105" s="166"/>
      <c r="I105" s="166"/>
      <c r="J105" s="166"/>
      <c r="K105" s="165"/>
    </row>
    <row r="106" spans="2:11" customFormat="1" ht="15" customHeight="1" x14ac:dyDescent="0.2">
      <c r="B106" s="164"/>
      <c r="C106" s="153" t="s">
        <v>45</v>
      </c>
      <c r="D106" s="173"/>
      <c r="E106" s="173"/>
      <c r="F106" s="174" t="s">
        <v>195</v>
      </c>
      <c r="G106" s="153"/>
      <c r="H106" s="153" t="s">
        <v>235</v>
      </c>
      <c r="I106" s="153" t="s">
        <v>197</v>
      </c>
      <c r="J106" s="153">
        <v>20</v>
      </c>
      <c r="K106" s="165"/>
    </row>
    <row r="107" spans="2:11" customFormat="1" ht="15" customHeight="1" x14ac:dyDescent="0.2">
      <c r="B107" s="164"/>
      <c r="C107" s="153" t="s">
        <v>198</v>
      </c>
      <c r="D107" s="153"/>
      <c r="E107" s="153"/>
      <c r="F107" s="174" t="s">
        <v>195</v>
      </c>
      <c r="G107" s="153"/>
      <c r="H107" s="153" t="s">
        <v>235</v>
      </c>
      <c r="I107" s="153" t="s">
        <v>197</v>
      </c>
      <c r="J107" s="153">
        <v>120</v>
      </c>
      <c r="K107" s="165"/>
    </row>
    <row r="108" spans="2:11" customFormat="1" ht="15" customHeight="1" x14ac:dyDescent="0.2">
      <c r="B108" s="176"/>
      <c r="C108" s="153" t="s">
        <v>200</v>
      </c>
      <c r="D108" s="153"/>
      <c r="E108" s="153"/>
      <c r="F108" s="174" t="s">
        <v>201</v>
      </c>
      <c r="G108" s="153"/>
      <c r="H108" s="153" t="s">
        <v>235</v>
      </c>
      <c r="I108" s="153" t="s">
        <v>197</v>
      </c>
      <c r="J108" s="153">
        <v>50</v>
      </c>
      <c r="K108" s="165"/>
    </row>
    <row r="109" spans="2:11" customFormat="1" ht="15" customHeight="1" x14ac:dyDescent="0.2">
      <c r="B109" s="176"/>
      <c r="C109" s="153" t="s">
        <v>203</v>
      </c>
      <c r="D109" s="153"/>
      <c r="E109" s="153"/>
      <c r="F109" s="174" t="s">
        <v>195</v>
      </c>
      <c r="G109" s="153"/>
      <c r="H109" s="153" t="s">
        <v>235</v>
      </c>
      <c r="I109" s="153" t="s">
        <v>205</v>
      </c>
      <c r="J109" s="153"/>
      <c r="K109" s="165"/>
    </row>
    <row r="110" spans="2:11" customFormat="1" ht="15" customHeight="1" x14ac:dyDescent="0.2">
      <c r="B110" s="176"/>
      <c r="C110" s="153" t="s">
        <v>214</v>
      </c>
      <c r="D110" s="153"/>
      <c r="E110" s="153"/>
      <c r="F110" s="174" t="s">
        <v>201</v>
      </c>
      <c r="G110" s="153"/>
      <c r="H110" s="153" t="s">
        <v>235</v>
      </c>
      <c r="I110" s="153" t="s">
        <v>197</v>
      </c>
      <c r="J110" s="153">
        <v>50</v>
      </c>
      <c r="K110" s="165"/>
    </row>
    <row r="111" spans="2:11" customFormat="1" ht="15" customHeight="1" x14ac:dyDescent="0.2">
      <c r="B111" s="176"/>
      <c r="C111" s="153" t="s">
        <v>222</v>
      </c>
      <c r="D111" s="153"/>
      <c r="E111" s="153"/>
      <c r="F111" s="174" t="s">
        <v>201</v>
      </c>
      <c r="G111" s="153"/>
      <c r="H111" s="153" t="s">
        <v>235</v>
      </c>
      <c r="I111" s="153" t="s">
        <v>197</v>
      </c>
      <c r="J111" s="153">
        <v>50</v>
      </c>
      <c r="K111" s="165"/>
    </row>
    <row r="112" spans="2:11" customFormat="1" ht="15" customHeight="1" x14ac:dyDescent="0.2">
      <c r="B112" s="176"/>
      <c r="C112" s="153" t="s">
        <v>220</v>
      </c>
      <c r="D112" s="153"/>
      <c r="E112" s="153"/>
      <c r="F112" s="174" t="s">
        <v>201</v>
      </c>
      <c r="G112" s="153"/>
      <c r="H112" s="153" t="s">
        <v>235</v>
      </c>
      <c r="I112" s="153" t="s">
        <v>197</v>
      </c>
      <c r="J112" s="153">
        <v>50</v>
      </c>
      <c r="K112" s="165"/>
    </row>
    <row r="113" spans="2:11" customFormat="1" ht="15" customHeight="1" x14ac:dyDescent="0.2">
      <c r="B113" s="176"/>
      <c r="C113" s="153" t="s">
        <v>45</v>
      </c>
      <c r="D113" s="153"/>
      <c r="E113" s="153"/>
      <c r="F113" s="174" t="s">
        <v>195</v>
      </c>
      <c r="G113" s="153"/>
      <c r="H113" s="153" t="s">
        <v>236</v>
      </c>
      <c r="I113" s="153" t="s">
        <v>197</v>
      </c>
      <c r="J113" s="153">
        <v>20</v>
      </c>
      <c r="K113" s="165"/>
    </row>
    <row r="114" spans="2:11" customFormat="1" ht="15" customHeight="1" x14ac:dyDescent="0.2">
      <c r="B114" s="176"/>
      <c r="C114" s="153" t="s">
        <v>237</v>
      </c>
      <c r="D114" s="153"/>
      <c r="E114" s="153"/>
      <c r="F114" s="174" t="s">
        <v>195</v>
      </c>
      <c r="G114" s="153"/>
      <c r="H114" s="153" t="s">
        <v>238</v>
      </c>
      <c r="I114" s="153" t="s">
        <v>197</v>
      </c>
      <c r="J114" s="153">
        <v>120</v>
      </c>
      <c r="K114" s="165"/>
    </row>
    <row r="115" spans="2:11" customFormat="1" ht="15" customHeight="1" x14ac:dyDescent="0.2">
      <c r="B115" s="176"/>
      <c r="C115" s="153" t="s">
        <v>30</v>
      </c>
      <c r="D115" s="153"/>
      <c r="E115" s="153"/>
      <c r="F115" s="174" t="s">
        <v>195</v>
      </c>
      <c r="G115" s="153"/>
      <c r="H115" s="153" t="s">
        <v>239</v>
      </c>
      <c r="I115" s="153" t="s">
        <v>230</v>
      </c>
      <c r="J115" s="153"/>
      <c r="K115" s="165"/>
    </row>
    <row r="116" spans="2:11" customFormat="1" ht="15" customHeight="1" x14ac:dyDescent="0.2">
      <c r="B116" s="176"/>
      <c r="C116" s="153" t="s">
        <v>40</v>
      </c>
      <c r="D116" s="153"/>
      <c r="E116" s="153"/>
      <c r="F116" s="174" t="s">
        <v>195</v>
      </c>
      <c r="G116" s="153"/>
      <c r="H116" s="153" t="s">
        <v>240</v>
      </c>
      <c r="I116" s="153" t="s">
        <v>230</v>
      </c>
      <c r="J116" s="153"/>
      <c r="K116" s="165"/>
    </row>
    <row r="117" spans="2:11" customFormat="1" ht="15" customHeight="1" x14ac:dyDescent="0.2">
      <c r="B117" s="176"/>
      <c r="C117" s="153" t="s">
        <v>49</v>
      </c>
      <c r="D117" s="153"/>
      <c r="E117" s="153"/>
      <c r="F117" s="174" t="s">
        <v>195</v>
      </c>
      <c r="G117" s="153"/>
      <c r="H117" s="153" t="s">
        <v>241</v>
      </c>
      <c r="I117" s="153" t="s">
        <v>242</v>
      </c>
      <c r="J117" s="153"/>
      <c r="K117" s="165"/>
    </row>
    <row r="118" spans="2:11" customFormat="1" ht="15" customHeight="1" x14ac:dyDescent="0.2">
      <c r="B118" s="177"/>
      <c r="C118" s="183"/>
      <c r="D118" s="183"/>
      <c r="E118" s="183"/>
      <c r="F118" s="183"/>
      <c r="G118" s="183"/>
      <c r="H118" s="183"/>
      <c r="I118" s="183"/>
      <c r="J118" s="183"/>
      <c r="K118" s="179"/>
    </row>
    <row r="119" spans="2:11" customFormat="1" ht="18.75" customHeight="1" x14ac:dyDescent="0.2">
      <c r="B119" s="184"/>
      <c r="C119" s="185"/>
      <c r="D119" s="185"/>
      <c r="E119" s="185"/>
      <c r="F119" s="186"/>
      <c r="G119" s="185"/>
      <c r="H119" s="185"/>
      <c r="I119" s="185"/>
      <c r="J119" s="185"/>
      <c r="K119" s="184"/>
    </row>
    <row r="120" spans="2:11" customFormat="1" ht="18.75" customHeight="1" x14ac:dyDescent="0.2"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2:11" customFormat="1" ht="7.5" customHeight="1" x14ac:dyDescent="0.2">
      <c r="B121" s="187"/>
      <c r="C121" s="188"/>
      <c r="D121" s="188"/>
      <c r="E121" s="188"/>
      <c r="F121" s="188"/>
      <c r="G121" s="188"/>
      <c r="H121" s="188"/>
      <c r="I121" s="188"/>
      <c r="J121" s="188"/>
      <c r="K121" s="189"/>
    </row>
    <row r="122" spans="2:11" customFormat="1" ht="45" customHeight="1" x14ac:dyDescent="0.2">
      <c r="B122" s="190"/>
      <c r="C122" s="296" t="s">
        <v>243</v>
      </c>
      <c r="D122" s="296"/>
      <c r="E122" s="296"/>
      <c r="F122" s="296"/>
      <c r="G122" s="296"/>
      <c r="H122" s="296"/>
      <c r="I122" s="296"/>
      <c r="J122" s="296"/>
      <c r="K122" s="191"/>
    </row>
    <row r="123" spans="2:11" customFormat="1" ht="17.25" customHeight="1" x14ac:dyDescent="0.2">
      <c r="B123" s="192"/>
      <c r="C123" s="166" t="s">
        <v>189</v>
      </c>
      <c r="D123" s="166"/>
      <c r="E123" s="166"/>
      <c r="F123" s="166" t="s">
        <v>190</v>
      </c>
      <c r="G123" s="167"/>
      <c r="H123" s="166" t="s">
        <v>46</v>
      </c>
      <c r="I123" s="166" t="s">
        <v>49</v>
      </c>
      <c r="J123" s="166" t="s">
        <v>191</v>
      </c>
      <c r="K123" s="193"/>
    </row>
    <row r="124" spans="2:11" customFormat="1" ht="17.25" customHeight="1" x14ac:dyDescent="0.2">
      <c r="B124" s="192"/>
      <c r="C124" s="168" t="s">
        <v>192</v>
      </c>
      <c r="D124" s="168"/>
      <c r="E124" s="168"/>
      <c r="F124" s="169" t="s">
        <v>193</v>
      </c>
      <c r="G124" s="170"/>
      <c r="H124" s="168"/>
      <c r="I124" s="168"/>
      <c r="J124" s="168" t="s">
        <v>194</v>
      </c>
      <c r="K124" s="193"/>
    </row>
    <row r="125" spans="2:11" customFormat="1" ht="5.25" customHeight="1" x14ac:dyDescent="0.2">
      <c r="B125" s="194"/>
      <c r="C125" s="171"/>
      <c r="D125" s="171"/>
      <c r="E125" s="171"/>
      <c r="F125" s="171"/>
      <c r="G125" s="195"/>
      <c r="H125" s="171"/>
      <c r="I125" s="171"/>
      <c r="J125" s="171"/>
      <c r="K125" s="196"/>
    </row>
    <row r="126" spans="2:11" customFormat="1" ht="15" customHeight="1" x14ac:dyDescent="0.2">
      <c r="B126" s="194"/>
      <c r="C126" s="153" t="s">
        <v>198</v>
      </c>
      <c r="D126" s="173"/>
      <c r="E126" s="173"/>
      <c r="F126" s="174" t="s">
        <v>195</v>
      </c>
      <c r="G126" s="153"/>
      <c r="H126" s="153" t="s">
        <v>235</v>
      </c>
      <c r="I126" s="153" t="s">
        <v>197</v>
      </c>
      <c r="J126" s="153">
        <v>120</v>
      </c>
      <c r="K126" s="197"/>
    </row>
    <row r="127" spans="2:11" customFormat="1" ht="15" customHeight="1" x14ac:dyDescent="0.2">
      <c r="B127" s="194"/>
      <c r="C127" s="153" t="s">
        <v>244</v>
      </c>
      <c r="D127" s="153"/>
      <c r="E127" s="153"/>
      <c r="F127" s="174" t="s">
        <v>195</v>
      </c>
      <c r="G127" s="153"/>
      <c r="H127" s="153" t="s">
        <v>245</v>
      </c>
      <c r="I127" s="153" t="s">
        <v>197</v>
      </c>
      <c r="J127" s="153" t="s">
        <v>246</v>
      </c>
      <c r="K127" s="197"/>
    </row>
    <row r="128" spans="2:11" customFormat="1" ht="15" customHeight="1" x14ac:dyDescent="0.2">
      <c r="B128" s="194"/>
      <c r="C128" s="153" t="s">
        <v>72</v>
      </c>
      <c r="D128" s="153"/>
      <c r="E128" s="153"/>
      <c r="F128" s="174" t="s">
        <v>195</v>
      </c>
      <c r="G128" s="153"/>
      <c r="H128" s="153" t="s">
        <v>247</v>
      </c>
      <c r="I128" s="153" t="s">
        <v>197</v>
      </c>
      <c r="J128" s="153" t="s">
        <v>246</v>
      </c>
      <c r="K128" s="197"/>
    </row>
    <row r="129" spans="2:11" customFormat="1" ht="15" customHeight="1" x14ac:dyDescent="0.2">
      <c r="B129" s="194"/>
      <c r="C129" s="153" t="s">
        <v>206</v>
      </c>
      <c r="D129" s="153"/>
      <c r="E129" s="153"/>
      <c r="F129" s="174" t="s">
        <v>201</v>
      </c>
      <c r="G129" s="153"/>
      <c r="H129" s="153" t="s">
        <v>207</v>
      </c>
      <c r="I129" s="153" t="s">
        <v>197</v>
      </c>
      <c r="J129" s="153">
        <v>15</v>
      </c>
      <c r="K129" s="197"/>
    </row>
    <row r="130" spans="2:11" customFormat="1" ht="15" customHeight="1" x14ac:dyDescent="0.2">
      <c r="B130" s="194"/>
      <c r="C130" s="153" t="s">
        <v>208</v>
      </c>
      <c r="D130" s="153"/>
      <c r="E130" s="153"/>
      <c r="F130" s="174" t="s">
        <v>201</v>
      </c>
      <c r="G130" s="153"/>
      <c r="H130" s="153" t="s">
        <v>209</v>
      </c>
      <c r="I130" s="153" t="s">
        <v>197</v>
      </c>
      <c r="J130" s="153">
        <v>15</v>
      </c>
      <c r="K130" s="197"/>
    </row>
    <row r="131" spans="2:11" customFormat="1" ht="15" customHeight="1" x14ac:dyDescent="0.2">
      <c r="B131" s="194"/>
      <c r="C131" s="153" t="s">
        <v>210</v>
      </c>
      <c r="D131" s="153"/>
      <c r="E131" s="153"/>
      <c r="F131" s="174" t="s">
        <v>201</v>
      </c>
      <c r="G131" s="153"/>
      <c r="H131" s="153" t="s">
        <v>211</v>
      </c>
      <c r="I131" s="153" t="s">
        <v>197</v>
      </c>
      <c r="J131" s="153">
        <v>20</v>
      </c>
      <c r="K131" s="197"/>
    </row>
    <row r="132" spans="2:11" customFormat="1" ht="15" customHeight="1" x14ac:dyDescent="0.2">
      <c r="B132" s="194"/>
      <c r="C132" s="153" t="s">
        <v>212</v>
      </c>
      <c r="D132" s="153"/>
      <c r="E132" s="153"/>
      <c r="F132" s="174" t="s">
        <v>201</v>
      </c>
      <c r="G132" s="153"/>
      <c r="H132" s="153" t="s">
        <v>213</v>
      </c>
      <c r="I132" s="153" t="s">
        <v>197</v>
      </c>
      <c r="J132" s="153">
        <v>20</v>
      </c>
      <c r="K132" s="197"/>
    </row>
    <row r="133" spans="2:11" customFormat="1" ht="15" customHeight="1" x14ac:dyDescent="0.2">
      <c r="B133" s="194"/>
      <c r="C133" s="153" t="s">
        <v>200</v>
      </c>
      <c r="D133" s="153"/>
      <c r="E133" s="153"/>
      <c r="F133" s="174" t="s">
        <v>201</v>
      </c>
      <c r="G133" s="153"/>
      <c r="H133" s="153" t="s">
        <v>235</v>
      </c>
      <c r="I133" s="153" t="s">
        <v>197</v>
      </c>
      <c r="J133" s="153">
        <v>50</v>
      </c>
      <c r="K133" s="197"/>
    </row>
    <row r="134" spans="2:11" customFormat="1" ht="15" customHeight="1" x14ac:dyDescent="0.2">
      <c r="B134" s="194"/>
      <c r="C134" s="153" t="s">
        <v>214</v>
      </c>
      <c r="D134" s="153"/>
      <c r="E134" s="153"/>
      <c r="F134" s="174" t="s">
        <v>201</v>
      </c>
      <c r="G134" s="153"/>
      <c r="H134" s="153" t="s">
        <v>235</v>
      </c>
      <c r="I134" s="153" t="s">
        <v>197</v>
      </c>
      <c r="J134" s="153">
        <v>50</v>
      </c>
      <c r="K134" s="197"/>
    </row>
    <row r="135" spans="2:11" customFormat="1" ht="15" customHeight="1" x14ac:dyDescent="0.2">
      <c r="B135" s="194"/>
      <c r="C135" s="153" t="s">
        <v>220</v>
      </c>
      <c r="D135" s="153"/>
      <c r="E135" s="153"/>
      <c r="F135" s="174" t="s">
        <v>201</v>
      </c>
      <c r="G135" s="153"/>
      <c r="H135" s="153" t="s">
        <v>235</v>
      </c>
      <c r="I135" s="153" t="s">
        <v>197</v>
      </c>
      <c r="J135" s="153">
        <v>50</v>
      </c>
      <c r="K135" s="197"/>
    </row>
    <row r="136" spans="2:11" customFormat="1" ht="15" customHeight="1" x14ac:dyDescent="0.2">
      <c r="B136" s="194"/>
      <c r="C136" s="153" t="s">
        <v>222</v>
      </c>
      <c r="D136" s="153"/>
      <c r="E136" s="153"/>
      <c r="F136" s="174" t="s">
        <v>201</v>
      </c>
      <c r="G136" s="153"/>
      <c r="H136" s="153" t="s">
        <v>235</v>
      </c>
      <c r="I136" s="153" t="s">
        <v>197</v>
      </c>
      <c r="J136" s="153">
        <v>50</v>
      </c>
      <c r="K136" s="197"/>
    </row>
    <row r="137" spans="2:11" customFormat="1" ht="15" customHeight="1" x14ac:dyDescent="0.2">
      <c r="B137" s="194"/>
      <c r="C137" s="153" t="s">
        <v>223</v>
      </c>
      <c r="D137" s="153"/>
      <c r="E137" s="153"/>
      <c r="F137" s="174" t="s">
        <v>201</v>
      </c>
      <c r="G137" s="153"/>
      <c r="H137" s="153" t="s">
        <v>248</v>
      </c>
      <c r="I137" s="153" t="s">
        <v>197</v>
      </c>
      <c r="J137" s="153">
        <v>255</v>
      </c>
      <c r="K137" s="197"/>
    </row>
    <row r="138" spans="2:11" customFormat="1" ht="15" customHeight="1" x14ac:dyDescent="0.2">
      <c r="B138" s="194"/>
      <c r="C138" s="153" t="s">
        <v>225</v>
      </c>
      <c r="D138" s="153"/>
      <c r="E138" s="153"/>
      <c r="F138" s="174" t="s">
        <v>195</v>
      </c>
      <c r="G138" s="153"/>
      <c r="H138" s="153" t="s">
        <v>249</v>
      </c>
      <c r="I138" s="153" t="s">
        <v>227</v>
      </c>
      <c r="J138" s="153"/>
      <c r="K138" s="197"/>
    </row>
    <row r="139" spans="2:11" customFormat="1" ht="15" customHeight="1" x14ac:dyDescent="0.2">
      <c r="B139" s="194"/>
      <c r="C139" s="153" t="s">
        <v>228</v>
      </c>
      <c r="D139" s="153"/>
      <c r="E139" s="153"/>
      <c r="F139" s="174" t="s">
        <v>195</v>
      </c>
      <c r="G139" s="153"/>
      <c r="H139" s="153" t="s">
        <v>250</v>
      </c>
      <c r="I139" s="153" t="s">
        <v>230</v>
      </c>
      <c r="J139" s="153"/>
      <c r="K139" s="197"/>
    </row>
    <row r="140" spans="2:11" customFormat="1" ht="15" customHeight="1" x14ac:dyDescent="0.2">
      <c r="B140" s="194"/>
      <c r="C140" s="153" t="s">
        <v>231</v>
      </c>
      <c r="D140" s="153"/>
      <c r="E140" s="153"/>
      <c r="F140" s="174" t="s">
        <v>195</v>
      </c>
      <c r="G140" s="153"/>
      <c r="H140" s="153" t="s">
        <v>231</v>
      </c>
      <c r="I140" s="153" t="s">
        <v>230</v>
      </c>
      <c r="J140" s="153"/>
      <c r="K140" s="197"/>
    </row>
    <row r="141" spans="2:11" customFormat="1" ht="15" customHeight="1" x14ac:dyDescent="0.2">
      <c r="B141" s="194"/>
      <c r="C141" s="153" t="s">
        <v>30</v>
      </c>
      <c r="D141" s="153"/>
      <c r="E141" s="153"/>
      <c r="F141" s="174" t="s">
        <v>195</v>
      </c>
      <c r="G141" s="153"/>
      <c r="H141" s="153" t="s">
        <v>251</v>
      </c>
      <c r="I141" s="153" t="s">
        <v>230</v>
      </c>
      <c r="J141" s="153"/>
      <c r="K141" s="197"/>
    </row>
    <row r="142" spans="2:11" customFormat="1" ht="15" customHeight="1" x14ac:dyDescent="0.2">
      <c r="B142" s="194"/>
      <c r="C142" s="153" t="s">
        <v>252</v>
      </c>
      <c r="D142" s="153"/>
      <c r="E142" s="153"/>
      <c r="F142" s="174" t="s">
        <v>195</v>
      </c>
      <c r="G142" s="153"/>
      <c r="H142" s="153" t="s">
        <v>253</v>
      </c>
      <c r="I142" s="153" t="s">
        <v>230</v>
      </c>
      <c r="J142" s="153"/>
      <c r="K142" s="197"/>
    </row>
    <row r="143" spans="2:11" customFormat="1" ht="15" customHeight="1" x14ac:dyDescent="0.2">
      <c r="B143" s="198"/>
      <c r="C143" s="199"/>
      <c r="D143" s="199"/>
      <c r="E143" s="199"/>
      <c r="F143" s="199"/>
      <c r="G143" s="199"/>
      <c r="H143" s="199"/>
      <c r="I143" s="199"/>
      <c r="J143" s="199"/>
      <c r="K143" s="200"/>
    </row>
    <row r="144" spans="2:11" customFormat="1" ht="18.75" customHeight="1" x14ac:dyDescent="0.2">
      <c r="B144" s="185"/>
      <c r="C144" s="185"/>
      <c r="D144" s="185"/>
      <c r="E144" s="185"/>
      <c r="F144" s="186"/>
      <c r="G144" s="185"/>
      <c r="H144" s="185"/>
      <c r="I144" s="185"/>
      <c r="J144" s="185"/>
      <c r="K144" s="185"/>
    </row>
    <row r="145" spans="2:11" customFormat="1" ht="18.75" customHeight="1" x14ac:dyDescent="0.2"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</row>
    <row r="146" spans="2:11" customFormat="1" ht="7.5" customHeight="1" x14ac:dyDescent="0.2">
      <c r="B146" s="161"/>
      <c r="C146" s="162"/>
      <c r="D146" s="162"/>
      <c r="E146" s="162"/>
      <c r="F146" s="162"/>
      <c r="G146" s="162"/>
      <c r="H146" s="162"/>
      <c r="I146" s="162"/>
      <c r="J146" s="162"/>
      <c r="K146" s="163"/>
    </row>
    <row r="147" spans="2:11" customFormat="1" ht="45" customHeight="1" x14ac:dyDescent="0.2">
      <c r="B147" s="164"/>
      <c r="C147" s="298" t="s">
        <v>254</v>
      </c>
      <c r="D147" s="298"/>
      <c r="E147" s="298"/>
      <c r="F147" s="298"/>
      <c r="G147" s="298"/>
      <c r="H147" s="298"/>
      <c r="I147" s="298"/>
      <c r="J147" s="298"/>
      <c r="K147" s="165"/>
    </row>
    <row r="148" spans="2:11" customFormat="1" ht="17.25" customHeight="1" x14ac:dyDescent="0.2">
      <c r="B148" s="164"/>
      <c r="C148" s="166" t="s">
        <v>189</v>
      </c>
      <c r="D148" s="166"/>
      <c r="E148" s="166"/>
      <c r="F148" s="166" t="s">
        <v>190</v>
      </c>
      <c r="G148" s="167"/>
      <c r="H148" s="166" t="s">
        <v>46</v>
      </c>
      <c r="I148" s="166" t="s">
        <v>49</v>
      </c>
      <c r="J148" s="166" t="s">
        <v>191</v>
      </c>
      <c r="K148" s="165"/>
    </row>
    <row r="149" spans="2:11" customFormat="1" ht="17.25" customHeight="1" x14ac:dyDescent="0.2">
      <c r="B149" s="164"/>
      <c r="C149" s="168" t="s">
        <v>192</v>
      </c>
      <c r="D149" s="168"/>
      <c r="E149" s="168"/>
      <c r="F149" s="169" t="s">
        <v>193</v>
      </c>
      <c r="G149" s="170"/>
      <c r="H149" s="168"/>
      <c r="I149" s="168"/>
      <c r="J149" s="168" t="s">
        <v>194</v>
      </c>
      <c r="K149" s="165"/>
    </row>
    <row r="150" spans="2:11" customFormat="1" ht="5.25" customHeight="1" x14ac:dyDescent="0.2">
      <c r="B150" s="176"/>
      <c r="C150" s="171"/>
      <c r="D150" s="171"/>
      <c r="E150" s="171"/>
      <c r="F150" s="171"/>
      <c r="G150" s="172"/>
      <c r="H150" s="171"/>
      <c r="I150" s="171"/>
      <c r="J150" s="171"/>
      <c r="K150" s="197"/>
    </row>
    <row r="151" spans="2:11" customFormat="1" ht="15" customHeight="1" x14ac:dyDescent="0.2">
      <c r="B151" s="176"/>
      <c r="C151" s="201" t="s">
        <v>198</v>
      </c>
      <c r="D151" s="153"/>
      <c r="E151" s="153"/>
      <c r="F151" s="202" t="s">
        <v>195</v>
      </c>
      <c r="G151" s="153"/>
      <c r="H151" s="201" t="s">
        <v>235</v>
      </c>
      <c r="I151" s="201" t="s">
        <v>197</v>
      </c>
      <c r="J151" s="201">
        <v>120</v>
      </c>
      <c r="K151" s="197"/>
    </row>
    <row r="152" spans="2:11" customFormat="1" ht="15" customHeight="1" x14ac:dyDescent="0.2">
      <c r="B152" s="176"/>
      <c r="C152" s="201" t="s">
        <v>244</v>
      </c>
      <c r="D152" s="153"/>
      <c r="E152" s="153"/>
      <c r="F152" s="202" t="s">
        <v>195</v>
      </c>
      <c r="G152" s="153"/>
      <c r="H152" s="201" t="s">
        <v>255</v>
      </c>
      <c r="I152" s="201" t="s">
        <v>197</v>
      </c>
      <c r="J152" s="201" t="s">
        <v>246</v>
      </c>
      <c r="K152" s="197"/>
    </row>
    <row r="153" spans="2:11" customFormat="1" ht="15" customHeight="1" x14ac:dyDescent="0.2">
      <c r="B153" s="176"/>
      <c r="C153" s="201" t="s">
        <v>72</v>
      </c>
      <c r="D153" s="153"/>
      <c r="E153" s="153"/>
      <c r="F153" s="202" t="s">
        <v>195</v>
      </c>
      <c r="G153" s="153"/>
      <c r="H153" s="201" t="s">
        <v>256</v>
      </c>
      <c r="I153" s="201" t="s">
        <v>197</v>
      </c>
      <c r="J153" s="201" t="s">
        <v>246</v>
      </c>
      <c r="K153" s="197"/>
    </row>
    <row r="154" spans="2:11" customFormat="1" ht="15" customHeight="1" x14ac:dyDescent="0.2">
      <c r="B154" s="176"/>
      <c r="C154" s="201" t="s">
        <v>200</v>
      </c>
      <c r="D154" s="153"/>
      <c r="E154" s="153"/>
      <c r="F154" s="202" t="s">
        <v>201</v>
      </c>
      <c r="G154" s="153"/>
      <c r="H154" s="201" t="s">
        <v>235</v>
      </c>
      <c r="I154" s="201" t="s">
        <v>197</v>
      </c>
      <c r="J154" s="201">
        <v>50</v>
      </c>
      <c r="K154" s="197"/>
    </row>
    <row r="155" spans="2:11" customFormat="1" ht="15" customHeight="1" x14ac:dyDescent="0.2">
      <c r="B155" s="176"/>
      <c r="C155" s="201" t="s">
        <v>203</v>
      </c>
      <c r="D155" s="153"/>
      <c r="E155" s="153"/>
      <c r="F155" s="202" t="s">
        <v>195</v>
      </c>
      <c r="G155" s="153"/>
      <c r="H155" s="201" t="s">
        <v>235</v>
      </c>
      <c r="I155" s="201" t="s">
        <v>205</v>
      </c>
      <c r="J155" s="201"/>
      <c r="K155" s="197"/>
    </row>
    <row r="156" spans="2:11" customFormat="1" ht="15" customHeight="1" x14ac:dyDescent="0.2">
      <c r="B156" s="176"/>
      <c r="C156" s="201" t="s">
        <v>214</v>
      </c>
      <c r="D156" s="153"/>
      <c r="E156" s="153"/>
      <c r="F156" s="202" t="s">
        <v>201</v>
      </c>
      <c r="G156" s="153"/>
      <c r="H156" s="201" t="s">
        <v>235</v>
      </c>
      <c r="I156" s="201" t="s">
        <v>197</v>
      </c>
      <c r="J156" s="201">
        <v>50</v>
      </c>
      <c r="K156" s="197"/>
    </row>
    <row r="157" spans="2:11" customFormat="1" ht="15" customHeight="1" x14ac:dyDescent="0.2">
      <c r="B157" s="176"/>
      <c r="C157" s="201" t="s">
        <v>222</v>
      </c>
      <c r="D157" s="153"/>
      <c r="E157" s="153"/>
      <c r="F157" s="202" t="s">
        <v>201</v>
      </c>
      <c r="G157" s="153"/>
      <c r="H157" s="201" t="s">
        <v>235</v>
      </c>
      <c r="I157" s="201" t="s">
        <v>197</v>
      </c>
      <c r="J157" s="201">
        <v>50</v>
      </c>
      <c r="K157" s="197"/>
    </row>
    <row r="158" spans="2:11" customFormat="1" ht="15" customHeight="1" x14ac:dyDescent="0.2">
      <c r="B158" s="176"/>
      <c r="C158" s="201" t="s">
        <v>220</v>
      </c>
      <c r="D158" s="153"/>
      <c r="E158" s="153"/>
      <c r="F158" s="202" t="s">
        <v>201</v>
      </c>
      <c r="G158" s="153"/>
      <c r="H158" s="201" t="s">
        <v>235</v>
      </c>
      <c r="I158" s="201" t="s">
        <v>197</v>
      </c>
      <c r="J158" s="201">
        <v>50</v>
      </c>
      <c r="K158" s="197"/>
    </row>
    <row r="159" spans="2:11" customFormat="1" ht="15" customHeight="1" x14ac:dyDescent="0.2">
      <c r="B159" s="176"/>
      <c r="C159" s="201" t="s">
        <v>94</v>
      </c>
      <c r="D159" s="153"/>
      <c r="E159" s="153"/>
      <c r="F159" s="202" t="s">
        <v>195</v>
      </c>
      <c r="G159" s="153"/>
      <c r="H159" s="201" t="s">
        <v>257</v>
      </c>
      <c r="I159" s="201" t="s">
        <v>197</v>
      </c>
      <c r="J159" s="201" t="s">
        <v>258</v>
      </c>
      <c r="K159" s="197"/>
    </row>
    <row r="160" spans="2:11" customFormat="1" ht="15" customHeight="1" x14ac:dyDescent="0.2">
      <c r="B160" s="176"/>
      <c r="C160" s="201" t="s">
        <v>259</v>
      </c>
      <c r="D160" s="153"/>
      <c r="E160" s="153"/>
      <c r="F160" s="202" t="s">
        <v>195</v>
      </c>
      <c r="G160" s="153"/>
      <c r="H160" s="201" t="s">
        <v>260</v>
      </c>
      <c r="I160" s="201" t="s">
        <v>230</v>
      </c>
      <c r="J160" s="201"/>
      <c r="K160" s="197"/>
    </row>
    <row r="161" spans="2:11" customFormat="1" ht="15" customHeight="1" x14ac:dyDescent="0.2">
      <c r="B161" s="203"/>
      <c r="C161" s="183"/>
      <c r="D161" s="183"/>
      <c r="E161" s="183"/>
      <c r="F161" s="183"/>
      <c r="G161" s="183"/>
      <c r="H161" s="183"/>
      <c r="I161" s="183"/>
      <c r="J161" s="183"/>
      <c r="K161" s="204"/>
    </row>
    <row r="162" spans="2:11" customFormat="1" ht="18.75" customHeight="1" x14ac:dyDescent="0.2">
      <c r="B162" s="185"/>
      <c r="C162" s="195"/>
      <c r="D162" s="195"/>
      <c r="E162" s="195"/>
      <c r="F162" s="205"/>
      <c r="G162" s="195"/>
      <c r="H162" s="195"/>
      <c r="I162" s="195"/>
      <c r="J162" s="195"/>
      <c r="K162" s="185"/>
    </row>
    <row r="163" spans="2:11" customFormat="1" ht="18.75" customHeight="1" x14ac:dyDescent="0.2"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</row>
    <row r="164" spans="2:11" customFormat="1" ht="7.5" customHeight="1" x14ac:dyDescent="0.2">
      <c r="B164" s="142"/>
      <c r="C164" s="143"/>
      <c r="D164" s="143"/>
      <c r="E164" s="143"/>
      <c r="F164" s="143"/>
      <c r="G164" s="143"/>
      <c r="H164" s="143"/>
      <c r="I164" s="143"/>
      <c r="J164" s="143"/>
      <c r="K164" s="144"/>
    </row>
    <row r="165" spans="2:11" customFormat="1" ht="45" customHeight="1" x14ac:dyDescent="0.2">
      <c r="B165" s="145"/>
      <c r="C165" s="296" t="s">
        <v>261</v>
      </c>
      <c r="D165" s="296"/>
      <c r="E165" s="296"/>
      <c r="F165" s="296"/>
      <c r="G165" s="296"/>
      <c r="H165" s="296"/>
      <c r="I165" s="296"/>
      <c r="J165" s="296"/>
      <c r="K165" s="146"/>
    </row>
    <row r="166" spans="2:11" customFormat="1" ht="17.25" customHeight="1" x14ac:dyDescent="0.2">
      <c r="B166" s="145"/>
      <c r="C166" s="166" t="s">
        <v>189</v>
      </c>
      <c r="D166" s="166"/>
      <c r="E166" s="166"/>
      <c r="F166" s="166" t="s">
        <v>190</v>
      </c>
      <c r="G166" s="206"/>
      <c r="H166" s="207" t="s">
        <v>46</v>
      </c>
      <c r="I166" s="207" t="s">
        <v>49</v>
      </c>
      <c r="J166" s="166" t="s">
        <v>191</v>
      </c>
      <c r="K166" s="146"/>
    </row>
    <row r="167" spans="2:11" customFormat="1" ht="17.25" customHeight="1" x14ac:dyDescent="0.2">
      <c r="B167" s="147"/>
      <c r="C167" s="168" t="s">
        <v>192</v>
      </c>
      <c r="D167" s="168"/>
      <c r="E167" s="168"/>
      <c r="F167" s="169" t="s">
        <v>193</v>
      </c>
      <c r="G167" s="208"/>
      <c r="H167" s="209"/>
      <c r="I167" s="209"/>
      <c r="J167" s="168" t="s">
        <v>194</v>
      </c>
      <c r="K167" s="148"/>
    </row>
    <row r="168" spans="2:11" customFormat="1" ht="5.25" customHeight="1" x14ac:dyDescent="0.2">
      <c r="B168" s="176"/>
      <c r="C168" s="171"/>
      <c r="D168" s="171"/>
      <c r="E168" s="171"/>
      <c r="F168" s="171"/>
      <c r="G168" s="172"/>
      <c r="H168" s="171"/>
      <c r="I168" s="171"/>
      <c r="J168" s="171"/>
      <c r="K168" s="197"/>
    </row>
    <row r="169" spans="2:11" customFormat="1" ht="15" customHeight="1" x14ac:dyDescent="0.2">
      <c r="B169" s="176"/>
      <c r="C169" s="153" t="s">
        <v>198</v>
      </c>
      <c r="D169" s="153"/>
      <c r="E169" s="153"/>
      <c r="F169" s="174" t="s">
        <v>195</v>
      </c>
      <c r="G169" s="153"/>
      <c r="H169" s="153" t="s">
        <v>235</v>
      </c>
      <c r="I169" s="153" t="s">
        <v>197</v>
      </c>
      <c r="J169" s="153">
        <v>120</v>
      </c>
      <c r="K169" s="197"/>
    </row>
    <row r="170" spans="2:11" customFormat="1" ht="15" customHeight="1" x14ac:dyDescent="0.2">
      <c r="B170" s="176"/>
      <c r="C170" s="153" t="s">
        <v>244</v>
      </c>
      <c r="D170" s="153"/>
      <c r="E170" s="153"/>
      <c r="F170" s="174" t="s">
        <v>195</v>
      </c>
      <c r="G170" s="153"/>
      <c r="H170" s="153" t="s">
        <v>245</v>
      </c>
      <c r="I170" s="153" t="s">
        <v>197</v>
      </c>
      <c r="J170" s="153" t="s">
        <v>246</v>
      </c>
      <c r="K170" s="197"/>
    </row>
    <row r="171" spans="2:11" customFormat="1" ht="15" customHeight="1" x14ac:dyDescent="0.2">
      <c r="B171" s="176"/>
      <c r="C171" s="153" t="s">
        <v>72</v>
      </c>
      <c r="D171" s="153"/>
      <c r="E171" s="153"/>
      <c r="F171" s="174" t="s">
        <v>195</v>
      </c>
      <c r="G171" s="153"/>
      <c r="H171" s="153" t="s">
        <v>262</v>
      </c>
      <c r="I171" s="153" t="s">
        <v>197</v>
      </c>
      <c r="J171" s="153" t="s">
        <v>246</v>
      </c>
      <c r="K171" s="197"/>
    </row>
    <row r="172" spans="2:11" customFormat="1" ht="15" customHeight="1" x14ac:dyDescent="0.2">
      <c r="B172" s="176"/>
      <c r="C172" s="153" t="s">
        <v>200</v>
      </c>
      <c r="D172" s="153"/>
      <c r="E172" s="153"/>
      <c r="F172" s="174" t="s">
        <v>201</v>
      </c>
      <c r="G172" s="153"/>
      <c r="H172" s="153" t="s">
        <v>262</v>
      </c>
      <c r="I172" s="153" t="s">
        <v>197</v>
      </c>
      <c r="J172" s="153">
        <v>50</v>
      </c>
      <c r="K172" s="197"/>
    </row>
    <row r="173" spans="2:11" customFormat="1" ht="15" customHeight="1" x14ac:dyDescent="0.2">
      <c r="B173" s="176"/>
      <c r="C173" s="153" t="s">
        <v>203</v>
      </c>
      <c r="D173" s="153"/>
      <c r="E173" s="153"/>
      <c r="F173" s="174" t="s">
        <v>195</v>
      </c>
      <c r="G173" s="153"/>
      <c r="H173" s="153" t="s">
        <v>262</v>
      </c>
      <c r="I173" s="153" t="s">
        <v>205</v>
      </c>
      <c r="J173" s="153"/>
      <c r="K173" s="197"/>
    </row>
    <row r="174" spans="2:11" customFormat="1" ht="15" customHeight="1" x14ac:dyDescent="0.2">
      <c r="B174" s="176"/>
      <c r="C174" s="153" t="s">
        <v>214</v>
      </c>
      <c r="D174" s="153"/>
      <c r="E174" s="153"/>
      <c r="F174" s="174" t="s">
        <v>201</v>
      </c>
      <c r="G174" s="153"/>
      <c r="H174" s="153" t="s">
        <v>262</v>
      </c>
      <c r="I174" s="153" t="s">
        <v>197</v>
      </c>
      <c r="J174" s="153">
        <v>50</v>
      </c>
      <c r="K174" s="197"/>
    </row>
    <row r="175" spans="2:11" customFormat="1" ht="15" customHeight="1" x14ac:dyDescent="0.2">
      <c r="B175" s="176"/>
      <c r="C175" s="153" t="s">
        <v>222</v>
      </c>
      <c r="D175" s="153"/>
      <c r="E175" s="153"/>
      <c r="F175" s="174" t="s">
        <v>201</v>
      </c>
      <c r="G175" s="153"/>
      <c r="H175" s="153" t="s">
        <v>262</v>
      </c>
      <c r="I175" s="153" t="s">
        <v>197</v>
      </c>
      <c r="J175" s="153">
        <v>50</v>
      </c>
      <c r="K175" s="197"/>
    </row>
    <row r="176" spans="2:11" customFormat="1" ht="15" customHeight="1" x14ac:dyDescent="0.2">
      <c r="B176" s="176"/>
      <c r="C176" s="153" t="s">
        <v>220</v>
      </c>
      <c r="D176" s="153"/>
      <c r="E176" s="153"/>
      <c r="F176" s="174" t="s">
        <v>201</v>
      </c>
      <c r="G176" s="153"/>
      <c r="H176" s="153" t="s">
        <v>262</v>
      </c>
      <c r="I176" s="153" t="s">
        <v>197</v>
      </c>
      <c r="J176" s="153">
        <v>50</v>
      </c>
      <c r="K176" s="197"/>
    </row>
    <row r="177" spans="2:11" customFormat="1" ht="15" customHeight="1" x14ac:dyDescent="0.2">
      <c r="B177" s="176"/>
      <c r="C177" s="153" t="s">
        <v>98</v>
      </c>
      <c r="D177" s="153"/>
      <c r="E177" s="153"/>
      <c r="F177" s="174" t="s">
        <v>195</v>
      </c>
      <c r="G177" s="153"/>
      <c r="H177" s="153" t="s">
        <v>263</v>
      </c>
      <c r="I177" s="153" t="s">
        <v>264</v>
      </c>
      <c r="J177" s="153"/>
      <c r="K177" s="197"/>
    </row>
    <row r="178" spans="2:11" customFormat="1" ht="15" customHeight="1" x14ac:dyDescent="0.2">
      <c r="B178" s="176"/>
      <c r="C178" s="153" t="s">
        <v>49</v>
      </c>
      <c r="D178" s="153"/>
      <c r="E178" s="153"/>
      <c r="F178" s="174" t="s">
        <v>195</v>
      </c>
      <c r="G178" s="153"/>
      <c r="H178" s="153" t="s">
        <v>265</v>
      </c>
      <c r="I178" s="153" t="s">
        <v>266</v>
      </c>
      <c r="J178" s="153">
        <v>1</v>
      </c>
      <c r="K178" s="197"/>
    </row>
    <row r="179" spans="2:11" customFormat="1" ht="15" customHeight="1" x14ac:dyDescent="0.2">
      <c r="B179" s="176"/>
      <c r="C179" s="153" t="s">
        <v>45</v>
      </c>
      <c r="D179" s="153"/>
      <c r="E179" s="153"/>
      <c r="F179" s="174" t="s">
        <v>195</v>
      </c>
      <c r="G179" s="153"/>
      <c r="H179" s="153" t="s">
        <v>267</v>
      </c>
      <c r="I179" s="153" t="s">
        <v>197</v>
      </c>
      <c r="J179" s="153">
        <v>20</v>
      </c>
      <c r="K179" s="197"/>
    </row>
    <row r="180" spans="2:11" customFormat="1" ht="15" customHeight="1" x14ac:dyDescent="0.2">
      <c r="B180" s="176"/>
      <c r="C180" s="153" t="s">
        <v>46</v>
      </c>
      <c r="D180" s="153"/>
      <c r="E180" s="153"/>
      <c r="F180" s="174" t="s">
        <v>195</v>
      </c>
      <c r="G180" s="153"/>
      <c r="H180" s="153" t="s">
        <v>268</v>
      </c>
      <c r="I180" s="153" t="s">
        <v>197</v>
      </c>
      <c r="J180" s="153">
        <v>255</v>
      </c>
      <c r="K180" s="197"/>
    </row>
    <row r="181" spans="2:11" customFormat="1" ht="15" customHeight="1" x14ac:dyDescent="0.2">
      <c r="B181" s="176"/>
      <c r="C181" s="153" t="s">
        <v>99</v>
      </c>
      <c r="D181" s="153"/>
      <c r="E181" s="153"/>
      <c r="F181" s="174" t="s">
        <v>195</v>
      </c>
      <c r="G181" s="153"/>
      <c r="H181" s="153" t="s">
        <v>159</v>
      </c>
      <c r="I181" s="153" t="s">
        <v>197</v>
      </c>
      <c r="J181" s="153">
        <v>10</v>
      </c>
      <c r="K181" s="197"/>
    </row>
    <row r="182" spans="2:11" customFormat="1" ht="15" customHeight="1" x14ac:dyDescent="0.2">
      <c r="B182" s="176"/>
      <c r="C182" s="153" t="s">
        <v>100</v>
      </c>
      <c r="D182" s="153"/>
      <c r="E182" s="153"/>
      <c r="F182" s="174" t="s">
        <v>195</v>
      </c>
      <c r="G182" s="153"/>
      <c r="H182" s="153" t="s">
        <v>269</v>
      </c>
      <c r="I182" s="153" t="s">
        <v>230</v>
      </c>
      <c r="J182" s="153"/>
      <c r="K182" s="197"/>
    </row>
    <row r="183" spans="2:11" customFormat="1" ht="15" customHeight="1" x14ac:dyDescent="0.2">
      <c r="B183" s="176"/>
      <c r="C183" s="153" t="s">
        <v>270</v>
      </c>
      <c r="D183" s="153"/>
      <c r="E183" s="153"/>
      <c r="F183" s="174" t="s">
        <v>195</v>
      </c>
      <c r="G183" s="153"/>
      <c r="H183" s="153" t="s">
        <v>271</v>
      </c>
      <c r="I183" s="153" t="s">
        <v>230</v>
      </c>
      <c r="J183" s="153"/>
      <c r="K183" s="197"/>
    </row>
    <row r="184" spans="2:11" customFormat="1" ht="15" customHeight="1" x14ac:dyDescent="0.2">
      <c r="B184" s="176"/>
      <c r="C184" s="153" t="s">
        <v>259</v>
      </c>
      <c r="D184" s="153"/>
      <c r="E184" s="153"/>
      <c r="F184" s="174" t="s">
        <v>195</v>
      </c>
      <c r="G184" s="153"/>
      <c r="H184" s="153" t="s">
        <v>272</v>
      </c>
      <c r="I184" s="153" t="s">
        <v>230</v>
      </c>
      <c r="J184" s="153"/>
      <c r="K184" s="197"/>
    </row>
    <row r="185" spans="2:11" customFormat="1" ht="15" customHeight="1" x14ac:dyDescent="0.2">
      <c r="B185" s="176"/>
      <c r="C185" s="153" t="s">
        <v>102</v>
      </c>
      <c r="D185" s="153"/>
      <c r="E185" s="153"/>
      <c r="F185" s="174" t="s">
        <v>201</v>
      </c>
      <c r="G185" s="153"/>
      <c r="H185" s="153" t="s">
        <v>273</v>
      </c>
      <c r="I185" s="153" t="s">
        <v>197</v>
      </c>
      <c r="J185" s="153">
        <v>50</v>
      </c>
      <c r="K185" s="197"/>
    </row>
    <row r="186" spans="2:11" customFormat="1" ht="15" customHeight="1" x14ac:dyDescent="0.2">
      <c r="B186" s="176"/>
      <c r="C186" s="153" t="s">
        <v>274</v>
      </c>
      <c r="D186" s="153"/>
      <c r="E186" s="153"/>
      <c r="F186" s="174" t="s">
        <v>201</v>
      </c>
      <c r="G186" s="153"/>
      <c r="H186" s="153" t="s">
        <v>275</v>
      </c>
      <c r="I186" s="153" t="s">
        <v>276</v>
      </c>
      <c r="J186" s="153"/>
      <c r="K186" s="197"/>
    </row>
    <row r="187" spans="2:11" customFormat="1" ht="15" customHeight="1" x14ac:dyDescent="0.2">
      <c r="B187" s="176"/>
      <c r="C187" s="153" t="s">
        <v>277</v>
      </c>
      <c r="D187" s="153"/>
      <c r="E187" s="153"/>
      <c r="F187" s="174" t="s">
        <v>201</v>
      </c>
      <c r="G187" s="153"/>
      <c r="H187" s="153" t="s">
        <v>278</v>
      </c>
      <c r="I187" s="153" t="s">
        <v>276</v>
      </c>
      <c r="J187" s="153"/>
      <c r="K187" s="197"/>
    </row>
    <row r="188" spans="2:11" customFormat="1" ht="15" customHeight="1" x14ac:dyDescent="0.2">
      <c r="B188" s="176"/>
      <c r="C188" s="153" t="s">
        <v>279</v>
      </c>
      <c r="D188" s="153"/>
      <c r="E188" s="153"/>
      <c r="F188" s="174" t="s">
        <v>201</v>
      </c>
      <c r="G188" s="153"/>
      <c r="H188" s="153" t="s">
        <v>280</v>
      </c>
      <c r="I188" s="153" t="s">
        <v>276</v>
      </c>
      <c r="J188" s="153"/>
      <c r="K188" s="197"/>
    </row>
    <row r="189" spans="2:11" customFormat="1" ht="15" customHeight="1" x14ac:dyDescent="0.2">
      <c r="B189" s="176"/>
      <c r="C189" s="210" t="s">
        <v>281</v>
      </c>
      <c r="D189" s="153"/>
      <c r="E189" s="153"/>
      <c r="F189" s="174" t="s">
        <v>201</v>
      </c>
      <c r="G189" s="153"/>
      <c r="H189" s="153" t="s">
        <v>282</v>
      </c>
      <c r="I189" s="153" t="s">
        <v>283</v>
      </c>
      <c r="J189" s="211" t="s">
        <v>284</v>
      </c>
      <c r="K189" s="197"/>
    </row>
    <row r="190" spans="2:11" customFormat="1" ht="15" customHeight="1" x14ac:dyDescent="0.2">
      <c r="B190" s="176"/>
      <c r="C190" s="210" t="s">
        <v>34</v>
      </c>
      <c r="D190" s="153"/>
      <c r="E190" s="153"/>
      <c r="F190" s="174" t="s">
        <v>195</v>
      </c>
      <c r="G190" s="153"/>
      <c r="H190" s="150" t="s">
        <v>285</v>
      </c>
      <c r="I190" s="153" t="s">
        <v>286</v>
      </c>
      <c r="J190" s="153"/>
      <c r="K190" s="197"/>
    </row>
    <row r="191" spans="2:11" customFormat="1" ht="15" customHeight="1" x14ac:dyDescent="0.2">
      <c r="B191" s="176"/>
      <c r="C191" s="210" t="s">
        <v>287</v>
      </c>
      <c r="D191" s="153"/>
      <c r="E191" s="153"/>
      <c r="F191" s="174" t="s">
        <v>195</v>
      </c>
      <c r="G191" s="153"/>
      <c r="H191" s="153" t="s">
        <v>288</v>
      </c>
      <c r="I191" s="153" t="s">
        <v>230</v>
      </c>
      <c r="J191" s="153"/>
      <c r="K191" s="197"/>
    </row>
    <row r="192" spans="2:11" customFormat="1" ht="15" customHeight="1" x14ac:dyDescent="0.2">
      <c r="B192" s="176"/>
      <c r="C192" s="210" t="s">
        <v>289</v>
      </c>
      <c r="D192" s="153"/>
      <c r="E192" s="153"/>
      <c r="F192" s="174" t="s">
        <v>195</v>
      </c>
      <c r="G192" s="153"/>
      <c r="H192" s="153" t="s">
        <v>290</v>
      </c>
      <c r="I192" s="153" t="s">
        <v>230</v>
      </c>
      <c r="J192" s="153"/>
      <c r="K192" s="197"/>
    </row>
    <row r="193" spans="2:11" customFormat="1" ht="15" customHeight="1" x14ac:dyDescent="0.2">
      <c r="B193" s="176"/>
      <c r="C193" s="210" t="s">
        <v>291</v>
      </c>
      <c r="D193" s="153"/>
      <c r="E193" s="153"/>
      <c r="F193" s="174" t="s">
        <v>201</v>
      </c>
      <c r="G193" s="153"/>
      <c r="H193" s="153" t="s">
        <v>292</v>
      </c>
      <c r="I193" s="153" t="s">
        <v>230</v>
      </c>
      <c r="J193" s="153"/>
      <c r="K193" s="197"/>
    </row>
    <row r="194" spans="2:11" customFormat="1" ht="15" customHeight="1" x14ac:dyDescent="0.2">
      <c r="B194" s="203"/>
      <c r="C194" s="212"/>
      <c r="D194" s="183"/>
      <c r="E194" s="183"/>
      <c r="F194" s="183"/>
      <c r="G194" s="183"/>
      <c r="H194" s="183"/>
      <c r="I194" s="183"/>
      <c r="J194" s="183"/>
      <c r="K194" s="204"/>
    </row>
    <row r="195" spans="2:11" customFormat="1" ht="18.75" customHeight="1" x14ac:dyDescent="0.2">
      <c r="B195" s="185"/>
      <c r="C195" s="195"/>
      <c r="D195" s="195"/>
      <c r="E195" s="195"/>
      <c r="F195" s="205"/>
      <c r="G195" s="195"/>
      <c r="H195" s="195"/>
      <c r="I195" s="195"/>
      <c r="J195" s="195"/>
      <c r="K195" s="185"/>
    </row>
    <row r="196" spans="2:11" customFormat="1" ht="18.75" customHeight="1" x14ac:dyDescent="0.2">
      <c r="B196" s="185"/>
      <c r="C196" s="195"/>
      <c r="D196" s="195"/>
      <c r="E196" s="195"/>
      <c r="F196" s="205"/>
      <c r="G196" s="195"/>
      <c r="H196" s="195"/>
      <c r="I196" s="195"/>
      <c r="J196" s="195"/>
      <c r="K196" s="185"/>
    </row>
    <row r="197" spans="2:11" customFormat="1" ht="18.75" customHeight="1" x14ac:dyDescent="0.2"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</row>
    <row r="198" spans="2:11" customFormat="1" ht="13.5" x14ac:dyDescent="0.2">
      <c r="B198" s="142"/>
      <c r="C198" s="143"/>
      <c r="D198" s="143"/>
      <c r="E198" s="143"/>
      <c r="F198" s="143"/>
      <c r="G198" s="143"/>
      <c r="H198" s="143"/>
      <c r="I198" s="143"/>
      <c r="J198" s="143"/>
      <c r="K198" s="144"/>
    </row>
    <row r="199" spans="2:11" customFormat="1" ht="21" x14ac:dyDescent="0.2">
      <c r="B199" s="145"/>
      <c r="C199" s="296" t="s">
        <v>293</v>
      </c>
      <c r="D199" s="296"/>
      <c r="E199" s="296"/>
      <c r="F199" s="296"/>
      <c r="G199" s="296"/>
      <c r="H199" s="296"/>
      <c r="I199" s="296"/>
      <c r="J199" s="296"/>
      <c r="K199" s="146"/>
    </row>
    <row r="200" spans="2:11" customFormat="1" ht="25.5" customHeight="1" x14ac:dyDescent="0.3">
      <c r="B200" s="145"/>
      <c r="C200" s="213" t="s">
        <v>294</v>
      </c>
      <c r="D200" s="213"/>
      <c r="E200" s="213"/>
      <c r="F200" s="213" t="s">
        <v>295</v>
      </c>
      <c r="G200" s="214"/>
      <c r="H200" s="302" t="s">
        <v>296</v>
      </c>
      <c r="I200" s="302"/>
      <c r="J200" s="302"/>
      <c r="K200" s="146"/>
    </row>
    <row r="201" spans="2:11" customFormat="1" ht="5.25" customHeight="1" x14ac:dyDescent="0.2">
      <c r="B201" s="176"/>
      <c r="C201" s="171"/>
      <c r="D201" s="171"/>
      <c r="E201" s="171"/>
      <c r="F201" s="171"/>
      <c r="G201" s="195"/>
      <c r="H201" s="171"/>
      <c r="I201" s="171"/>
      <c r="J201" s="171"/>
      <c r="K201" s="197"/>
    </row>
    <row r="202" spans="2:11" customFormat="1" ht="15" customHeight="1" x14ac:dyDescent="0.2">
      <c r="B202" s="176"/>
      <c r="C202" s="153" t="s">
        <v>286</v>
      </c>
      <c r="D202" s="153"/>
      <c r="E202" s="153"/>
      <c r="F202" s="174" t="s">
        <v>35</v>
      </c>
      <c r="G202" s="153"/>
      <c r="H202" s="301" t="s">
        <v>297</v>
      </c>
      <c r="I202" s="301"/>
      <c r="J202" s="301"/>
      <c r="K202" s="197"/>
    </row>
    <row r="203" spans="2:11" customFormat="1" ht="15" customHeight="1" x14ac:dyDescent="0.2">
      <c r="B203" s="176"/>
      <c r="C203" s="153"/>
      <c r="D203" s="153"/>
      <c r="E203" s="153"/>
      <c r="F203" s="174" t="s">
        <v>36</v>
      </c>
      <c r="G203" s="153"/>
      <c r="H203" s="301" t="s">
        <v>298</v>
      </c>
      <c r="I203" s="301"/>
      <c r="J203" s="301"/>
      <c r="K203" s="197"/>
    </row>
    <row r="204" spans="2:11" customFormat="1" ht="15" customHeight="1" x14ac:dyDescent="0.2">
      <c r="B204" s="176"/>
      <c r="C204" s="153"/>
      <c r="D204" s="153"/>
      <c r="E204" s="153"/>
      <c r="F204" s="174" t="s">
        <v>39</v>
      </c>
      <c r="G204" s="153"/>
      <c r="H204" s="301" t="s">
        <v>299</v>
      </c>
      <c r="I204" s="301"/>
      <c r="J204" s="301"/>
      <c r="K204" s="197"/>
    </row>
    <row r="205" spans="2:11" customFormat="1" ht="15" customHeight="1" x14ac:dyDescent="0.2">
      <c r="B205" s="176"/>
      <c r="C205" s="153"/>
      <c r="D205" s="153"/>
      <c r="E205" s="153"/>
      <c r="F205" s="174" t="s">
        <v>37</v>
      </c>
      <c r="G205" s="153"/>
      <c r="H205" s="301" t="s">
        <v>300</v>
      </c>
      <c r="I205" s="301"/>
      <c r="J205" s="301"/>
      <c r="K205" s="197"/>
    </row>
    <row r="206" spans="2:11" customFormat="1" ht="15" customHeight="1" x14ac:dyDescent="0.2">
      <c r="B206" s="176"/>
      <c r="C206" s="153"/>
      <c r="D206" s="153"/>
      <c r="E206" s="153"/>
      <c r="F206" s="174" t="s">
        <v>38</v>
      </c>
      <c r="G206" s="153"/>
      <c r="H206" s="301" t="s">
        <v>301</v>
      </c>
      <c r="I206" s="301"/>
      <c r="J206" s="301"/>
      <c r="K206" s="197"/>
    </row>
    <row r="207" spans="2:11" customFormat="1" ht="15" customHeight="1" x14ac:dyDescent="0.2">
      <c r="B207" s="176"/>
      <c r="C207" s="153"/>
      <c r="D207" s="153"/>
      <c r="E207" s="153"/>
      <c r="F207" s="174"/>
      <c r="G207" s="153"/>
      <c r="H207" s="153"/>
      <c r="I207" s="153"/>
      <c r="J207" s="153"/>
      <c r="K207" s="197"/>
    </row>
    <row r="208" spans="2:11" customFormat="1" ht="15" customHeight="1" x14ac:dyDescent="0.2">
      <c r="B208" s="176"/>
      <c r="C208" s="153" t="s">
        <v>242</v>
      </c>
      <c r="D208" s="153"/>
      <c r="E208" s="153"/>
      <c r="F208" s="174" t="s">
        <v>68</v>
      </c>
      <c r="G208" s="153"/>
      <c r="H208" s="301" t="s">
        <v>302</v>
      </c>
      <c r="I208" s="301"/>
      <c r="J208" s="301"/>
      <c r="K208" s="197"/>
    </row>
    <row r="209" spans="2:11" customFormat="1" ht="15" customHeight="1" x14ac:dyDescent="0.2">
      <c r="B209" s="176"/>
      <c r="C209" s="153"/>
      <c r="D209" s="153"/>
      <c r="E209" s="153"/>
      <c r="F209" s="174" t="s">
        <v>138</v>
      </c>
      <c r="G209" s="153"/>
      <c r="H209" s="301" t="s">
        <v>139</v>
      </c>
      <c r="I209" s="301"/>
      <c r="J209" s="301"/>
      <c r="K209" s="197"/>
    </row>
    <row r="210" spans="2:11" customFormat="1" ht="15" customHeight="1" x14ac:dyDescent="0.2">
      <c r="B210" s="176"/>
      <c r="C210" s="153"/>
      <c r="D210" s="153"/>
      <c r="E210" s="153"/>
      <c r="F210" s="174" t="s">
        <v>136</v>
      </c>
      <c r="G210" s="153"/>
      <c r="H210" s="301" t="s">
        <v>303</v>
      </c>
      <c r="I210" s="301"/>
      <c r="J210" s="301"/>
      <c r="K210" s="197"/>
    </row>
    <row r="211" spans="2:11" customFormat="1" ht="15" customHeight="1" x14ac:dyDescent="0.2">
      <c r="B211" s="215"/>
      <c r="C211" s="153"/>
      <c r="D211" s="153"/>
      <c r="E211" s="153"/>
      <c r="F211" s="174" t="s">
        <v>140</v>
      </c>
      <c r="G211" s="210"/>
      <c r="H211" s="300" t="s">
        <v>141</v>
      </c>
      <c r="I211" s="300"/>
      <c r="J211" s="300"/>
      <c r="K211" s="216"/>
    </row>
    <row r="212" spans="2:11" customFormat="1" ht="15" customHeight="1" x14ac:dyDescent="0.2">
      <c r="B212" s="215"/>
      <c r="C212" s="153"/>
      <c r="D212" s="153"/>
      <c r="E212" s="153"/>
      <c r="F212" s="174" t="s">
        <v>142</v>
      </c>
      <c r="G212" s="210"/>
      <c r="H212" s="300" t="s">
        <v>123</v>
      </c>
      <c r="I212" s="300"/>
      <c r="J212" s="300"/>
      <c r="K212" s="216"/>
    </row>
    <row r="213" spans="2:11" customFormat="1" ht="15" customHeight="1" x14ac:dyDescent="0.2">
      <c r="B213" s="215"/>
      <c r="C213" s="153"/>
      <c r="D213" s="153"/>
      <c r="E213" s="153"/>
      <c r="F213" s="174"/>
      <c r="G213" s="210"/>
      <c r="H213" s="201"/>
      <c r="I213" s="201"/>
      <c r="J213" s="201"/>
      <c r="K213" s="216"/>
    </row>
    <row r="214" spans="2:11" customFormat="1" ht="15" customHeight="1" x14ac:dyDescent="0.2">
      <c r="B214" s="215"/>
      <c r="C214" s="153" t="s">
        <v>266</v>
      </c>
      <c r="D214" s="153"/>
      <c r="E214" s="153"/>
      <c r="F214" s="174">
        <v>1</v>
      </c>
      <c r="G214" s="210"/>
      <c r="H214" s="300" t="s">
        <v>304</v>
      </c>
      <c r="I214" s="300"/>
      <c r="J214" s="300"/>
      <c r="K214" s="216"/>
    </row>
    <row r="215" spans="2:11" customFormat="1" ht="15" customHeight="1" x14ac:dyDescent="0.2">
      <c r="B215" s="215"/>
      <c r="C215" s="153"/>
      <c r="D215" s="153"/>
      <c r="E215" s="153"/>
      <c r="F215" s="174">
        <v>2</v>
      </c>
      <c r="G215" s="210"/>
      <c r="H215" s="300" t="s">
        <v>305</v>
      </c>
      <c r="I215" s="300"/>
      <c r="J215" s="300"/>
      <c r="K215" s="216"/>
    </row>
    <row r="216" spans="2:11" customFormat="1" ht="15" customHeight="1" x14ac:dyDescent="0.2">
      <c r="B216" s="215"/>
      <c r="C216" s="153"/>
      <c r="D216" s="153"/>
      <c r="E216" s="153"/>
      <c r="F216" s="174">
        <v>3</v>
      </c>
      <c r="G216" s="210"/>
      <c r="H216" s="300" t="s">
        <v>306</v>
      </c>
      <c r="I216" s="300"/>
      <c r="J216" s="300"/>
      <c r="K216" s="216"/>
    </row>
    <row r="217" spans="2:11" customFormat="1" ht="15" customHeight="1" x14ac:dyDescent="0.2">
      <c r="B217" s="215"/>
      <c r="C217" s="153"/>
      <c r="D217" s="153"/>
      <c r="E217" s="153"/>
      <c r="F217" s="174">
        <v>4</v>
      </c>
      <c r="G217" s="210"/>
      <c r="H217" s="300" t="s">
        <v>307</v>
      </c>
      <c r="I217" s="300"/>
      <c r="J217" s="300"/>
      <c r="K217" s="216"/>
    </row>
    <row r="218" spans="2:11" customFormat="1" ht="12.75" customHeight="1" x14ac:dyDescent="0.2">
      <c r="B218" s="217"/>
      <c r="C218" s="218"/>
      <c r="D218" s="218"/>
      <c r="E218" s="218"/>
      <c r="F218" s="218"/>
      <c r="G218" s="218"/>
      <c r="H218" s="218"/>
      <c r="I218" s="218"/>
      <c r="J218" s="218"/>
      <c r="K218" s="21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rintOptions horizontalCentered="1"/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A20DA3E22B0E4980132FC2EB7A94A4" ma:contentTypeVersion="" ma:contentTypeDescription="Vytvoří nový dokument" ma:contentTypeScope="" ma:versionID="d99c4d3e01412c11586a3ddd020121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c6cc3d2fe47772874ff05bbe074918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1DE878-758C-41E6-B5F4-55FE296BC84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092D01-D624-4552-98C5-76482BD0BE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239117-DD0D-4618-A4F3-F0A054AB9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1-1 Restaurování</vt:lpstr>
      <vt:lpstr>2 - 1 Lešení</vt:lpstr>
      <vt:lpstr>2 -2 VRN</vt:lpstr>
      <vt:lpstr>Pokyny pro vyplnění</vt:lpstr>
      <vt:lpstr>'1-1 Restaurování'!Názvy_tisku</vt:lpstr>
      <vt:lpstr>'2 -2 VRN'!Názvy_tisku</vt:lpstr>
      <vt:lpstr>'Rekapitulace stavby'!Názvy_tisku</vt:lpstr>
      <vt:lpstr>'1-1 Restaurování'!Oblast_tisku</vt:lpstr>
      <vt:lpstr>'2 - 1 Lešení'!Oblast_tisku</vt:lpstr>
      <vt:lpstr>'2 -2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 </cp:lastModifiedBy>
  <cp:lastPrinted>2022-09-14T12:35:25Z</cp:lastPrinted>
  <dcterms:created xsi:type="dcterms:W3CDTF">2022-08-11T03:57:19Z</dcterms:created>
  <dcterms:modified xsi:type="dcterms:W3CDTF">2023-01-03T08:37:31Z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0x01010097A20DA3E22B0E4980132FC2EB7A94A4</vt:lpwstr>
  </property>
</Properties>
</file>